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queryTables/queryTable2.xml" ContentType="application/vnd.openxmlformats-officedocument.spreadsheetml.query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heme/themeOverride1.xml" ContentType="application/vnd.openxmlformats-officedocument.themeOverrid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drawings/drawing2.xml" ContentType="application/vnd.openxmlformats-officedocument.drawing+xml"/>
  <Override PartName="/xl/slicers/slicer2.xml" ContentType="application/vnd.ms-excel.slicer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pivotTables/pivotTable19.xml" ContentType="application/vnd.openxmlformats-officedocument.spreadsheetml.pivotTable+xml"/>
  <Override PartName="/xl/pivotTables/pivotTable20.xml" ContentType="application/vnd.openxmlformats-officedocument.spreadsheetml.pivotTable+xml"/>
  <Override PartName="/xl/pivotTables/pivotTable21.xml" ContentType="application/vnd.openxmlformats-officedocument.spreadsheetml.pivotTable+xml"/>
  <Override PartName="/xl/pivotTables/pivotTable22.xml" ContentType="application/vnd.openxmlformats-officedocument.spreadsheetml.pivotTable+xml"/>
  <Override PartName="/xl/pivotTables/pivotTable23.xml" ContentType="application/vnd.openxmlformats-officedocument.spreadsheetml.pivotTable+xml"/>
  <Override PartName="/xl/pivotTables/pivotTable24.xml" ContentType="application/vnd.openxmlformats-officedocument.spreadsheetml.pivotTable+xml"/>
  <Override PartName="/xl/pivotTables/pivotTable25.xml" ContentType="application/vnd.openxmlformats-officedocument.spreadsheetml.pivotTable+xml"/>
  <Override PartName="/xl/drawings/drawing3.xml" ContentType="application/vnd.openxmlformats-officedocument.drawing+xml"/>
  <Override PartName="/xl/tables/table5.xml" ContentType="application/vnd.openxmlformats-officedocument.spreadsheetml.table+xml"/>
  <Override PartName="/xl/slicers/slicer3.xml" ContentType="application/vnd.ms-excel.slicer+xml"/>
  <Override PartName="/xl/charts/chart5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6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7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26.xml" ContentType="application/vnd.openxmlformats-officedocument.spreadsheetml.pivotTable+xml"/>
  <Override PartName="/xl/pivotTables/pivotTable27.xml" ContentType="application/vnd.openxmlformats-officedocument.spreadsheetml.pivotTable+xml"/>
  <Override PartName="/xl/drawings/drawing4.xml" ContentType="application/vnd.openxmlformats-officedocument.drawing+xml"/>
  <Override PartName="/xl/slicers/slicer4.xml" ContentType="application/vnd.ms-excel.slicer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cissi\2-CARREIRA\Portfólio\"/>
    </mc:Choice>
  </mc:AlternateContent>
  <xr:revisionPtr revIDLastSave="0" documentId="13_ncr:1_{71018272-A111-4059-91B0-9800CFB82A1D}" xr6:coauthVersionLast="47" xr6:coauthVersionMax="47" xr10:uidLastSave="{00000000-0000-0000-0000-000000000000}"/>
  <bookViews>
    <workbookView xWindow="-120" yWindow="-120" windowWidth="20730" windowHeight="11160" tabRatio="977" firstSheet="2" activeTab="2" xr2:uid="{128F3AF2-14E6-4631-B554-6F623F065D33}"/>
  </bookViews>
  <sheets>
    <sheet name="Tab_Disponibilidade" sheetId="2" state="hidden" r:id="rId1"/>
    <sheet name="Tab_NAPPE" sheetId="16" state="hidden" r:id="rId2"/>
    <sheet name="Parorama_Geral" sheetId="30" r:id="rId3"/>
    <sheet name="Análise_Turma" sheetId="36" r:id="rId4"/>
    <sheet name="Apoio" sheetId="27" state="hidden" r:id="rId5"/>
    <sheet name="Conclusao" sheetId="37" r:id="rId6"/>
    <sheet name="Visão" sheetId="38" state="hidden" r:id="rId7"/>
  </sheets>
  <definedNames>
    <definedName name="DadosExternos_1" localSheetId="0" hidden="1">Tab_Disponibilidade!$B$2:$Z$101</definedName>
    <definedName name="DadosExternos_1" localSheetId="1" hidden="1">Tab_NAPPE!$A$1:$V$36</definedName>
    <definedName name="SegmentaçãodeDados_Estágio_atual">#N/A</definedName>
    <definedName name="SegmentaçãodeDados_Estágio_atual3">#N/A</definedName>
    <definedName name="SegmentaçãodeDados_Frequência">#N/A</definedName>
    <definedName name="SegmentaçãodeDados_Perfil_numero_alunos">#N/A</definedName>
    <definedName name="SegmentaçãodeDados_Turma_resumo">#N/A</definedName>
    <definedName name="SegmentaçãodeDados_Turno">#N/A</definedName>
  </definedNames>
  <calcPr calcId="191029"/>
  <pivotCaches>
    <pivotCache cacheId="54" r:id="rId8"/>
    <pivotCache cacheId="63" r:id="rId9"/>
  </pivotCaches>
  <extLst>
    <ext xmlns:x14="http://schemas.microsoft.com/office/spreadsheetml/2009/9/main" uri="{BBE1A952-AA13-448e-AADC-164F8A28A991}">
      <x14:slicerCaches>
        <x14:slicerCache r:id="rId10"/>
        <x14:slicerCache r:id="rId11"/>
        <x14:slicerCache r:id="rId12"/>
        <x14:slicerCache r:id="rId13"/>
        <x14:slicerCache r:id="rId14"/>
        <x14:slicerCache r:id="rId15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J11" i="27" l="1"/>
  <c r="BJ12" i="27"/>
  <c r="BJ13" i="27"/>
  <c r="BJ14" i="27"/>
  <c r="BJ10" i="27"/>
  <c r="G8" i="37"/>
  <c r="G9" i="37"/>
  <c r="G7" i="37"/>
  <c r="I10" i="37"/>
  <c r="J10" i="37"/>
  <c r="K10" i="37"/>
  <c r="L10" i="37"/>
  <c r="H10" i="37"/>
  <c r="AN8" i="27"/>
  <c r="AT8" i="27"/>
  <c r="AX10" i="27" s="1"/>
  <c r="AQ8" i="27"/>
  <c r="AK8" i="27"/>
  <c r="AE6" i="27"/>
  <c r="BK13" i="27"/>
  <c r="BK12" i="27"/>
  <c r="BK14" i="27"/>
  <c r="BK10" i="27"/>
  <c r="BK11" i="27"/>
  <c r="G10" i="37" l="1"/>
  <c r="AX11" i="27"/>
  <c r="E29" i="27"/>
  <c r="E30" i="27"/>
  <c r="E28" i="27"/>
  <c r="AC109" i="2"/>
  <c r="AD109" i="2"/>
  <c r="AE109" i="2"/>
  <c r="D21" i="27"/>
  <c r="E21" i="27"/>
  <c r="F21" i="27"/>
  <c r="D22" i="27"/>
  <c r="E22" i="27"/>
  <c r="F22" i="27"/>
  <c r="C22" i="27"/>
  <c r="C21" i="27"/>
  <c r="A6" i="27"/>
  <c r="Z9" i="27"/>
  <c r="F9" i="27"/>
  <c r="I9" i="27"/>
  <c r="J9" i="27"/>
  <c r="G15" i="27"/>
  <c r="G16" i="27"/>
  <c r="G14" i="27"/>
  <c r="AB9" i="27"/>
  <c r="Y9" i="27"/>
  <c r="H9" i="27"/>
  <c r="X9" i="27"/>
  <c r="F29" i="27"/>
  <c r="AA9" i="27"/>
  <c r="G9" i="27"/>
  <c r="F30" i="27"/>
  <c r="E31" i="27" l="1"/>
  <c r="G21" i="27"/>
  <c r="F28" i="27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C5648B2-EB5A-4C0E-A948-631CC66BE86A}" keepAlive="1" name="Consulta - Perfil_1" description="Conexão com a consulta 'Perfil_1' na pasta de trabalho." type="5" refreshedVersion="8" background="1" saveData="1">
    <dbPr connection="Provider=Microsoft.Mashup.OleDb.1;Data Source=$Workbook$;Location=Perfil_1;Extended Properties=&quot;&quot;" command="SELECT * FROM [Perfil_1]"/>
  </connection>
  <connection id="2" xr16:uid="{E61809F8-39C8-4424-8DEA-14EB636774C5}" keepAlive="1" name="Consulta - Perfil_NAPPE" description="Conexão com a consulta 'Perfil_NAPPE' na pasta de trabalho." type="5" refreshedVersion="8" background="1" saveData="1">
    <dbPr connection="Provider=Microsoft.Mashup.OleDb.1;Data Source=$Workbook$;Location=Perfil_NAPPE;Extended Properties=&quot;&quot;" command="SELECT * FROM [Perfil_NAPPE]"/>
  </connection>
  <connection id="3" xr16:uid="{443C9183-16EA-4EA3-9F0B-2CD2DEC7C80F}" keepAlive="1" name="Consulta - Visao" description="Conexão com a consulta 'Visao' na pasta de trabalho." type="5" refreshedVersion="8" background="1" saveData="1">
    <dbPr connection="Provider=Microsoft.Mashup.OleDb.1;Data Source=$Workbook$;Location=Visao;Extended Properties=&quot;&quot;" command="SELECT * FROM [Visao]"/>
  </connection>
</connections>
</file>

<file path=xl/sharedStrings.xml><?xml version="1.0" encoding="utf-8"?>
<sst xmlns="http://schemas.openxmlformats.org/spreadsheetml/2006/main" count="3478" uniqueCount="937">
  <si>
    <t>Mapa de Turmas</t>
  </si>
  <si>
    <t>Callan Dupla 2x semana</t>
  </si>
  <si>
    <t xml:space="preserve">TER/QUI - 09:00 - 10:00 </t>
  </si>
  <si>
    <t>19/07/22 (53-67/128)</t>
  </si>
  <si>
    <t>Thank you</t>
  </si>
  <si>
    <t xml:space="preserve">TER/QUI - 20:00 - 21:00 </t>
  </si>
  <si>
    <t>19/07/22 (Review up to 162/210)</t>
  </si>
  <si>
    <t>Late</t>
  </si>
  <si>
    <t xml:space="preserve">TER/QUA - 15:00 - 16:00 </t>
  </si>
  <si>
    <t>20/07/22 (426-430/503)</t>
  </si>
  <si>
    <t>Tissue</t>
  </si>
  <si>
    <t>Callan Dupla 3x semana</t>
  </si>
  <si>
    <t xml:space="preserve">SEG/QUA/SEX - 19:00 - 20:00 </t>
  </si>
  <si>
    <t>18/07/22 (31-43/52)</t>
  </si>
  <si>
    <t>remaining</t>
  </si>
  <si>
    <t>Callan Dupla 5x semana</t>
  </si>
  <si>
    <t xml:space="preserve">SEG/TER/QUA/QUI/SEX - 14:00 - 15:00 </t>
  </si>
  <si>
    <t>20/07/22 (428-437/503)</t>
  </si>
  <si>
    <t>program</t>
  </si>
  <si>
    <t xml:space="preserve">SEG/TER/QUA/QUI/SEX - 19:00 - 20:00 </t>
  </si>
  <si>
    <t>20/07/22 (266 - 277/313)</t>
  </si>
  <si>
    <t xml:space="preserve">find + ... + adjective </t>
  </si>
  <si>
    <t>Callan For Kids 2x semana</t>
  </si>
  <si>
    <t xml:space="preserve">TER/QUI - 17:00 - 18:00 </t>
  </si>
  <si>
    <t>19/07/22 (434 - 442/0)</t>
  </si>
  <si>
    <t>quiz</t>
  </si>
  <si>
    <t>Callan Individual 1x semana</t>
  </si>
  <si>
    <t>SEG</t>
  </si>
  <si>
    <t xml:space="preserve">SEG - 07:00 - 08:00 </t>
  </si>
  <si>
    <t>04/07/22 (82 - 99/128)</t>
  </si>
  <si>
    <t>carry</t>
  </si>
  <si>
    <t xml:space="preserve">SEG - 12:00 - 13:00 </t>
  </si>
  <si>
    <t>19/07/22 (No Show/0)</t>
  </si>
  <si>
    <t xml:space="preserve">SEG - 19:00 - 20:00 </t>
  </si>
  <si>
    <t>18/07/22 (no show/695)</t>
  </si>
  <si>
    <t>no show</t>
  </si>
  <si>
    <t xml:space="preserve">SEG - 20:00 - 21:00 </t>
  </si>
  <si>
    <t>18/07/22 (805 - 510/602)</t>
  </si>
  <si>
    <t>govern</t>
  </si>
  <si>
    <t>QUI</t>
  </si>
  <si>
    <t xml:space="preserve">QUI - 08:00 - 09:00 </t>
  </si>
  <si>
    <t>14/07/22 (0/822)</t>
  </si>
  <si>
    <t xml:space="preserve">QUI - 20:00 - 21:00 </t>
  </si>
  <si>
    <t>14/07/22 (3.2-5.5/313)</t>
  </si>
  <si>
    <t>Essential grammar in use</t>
  </si>
  <si>
    <t>14/07/22 (no show/313)</t>
  </si>
  <si>
    <t>TER</t>
  </si>
  <si>
    <t xml:space="preserve">TER - 09:00 - 10:00 </t>
  </si>
  <si>
    <t>20/07/22 (No Show/0)</t>
  </si>
  <si>
    <t xml:space="preserve">TER - 20:00 - 21:00 </t>
  </si>
  <si>
    <t>12/07/22 (339-348/413)</t>
  </si>
  <si>
    <t>By</t>
  </si>
  <si>
    <t>QUA</t>
  </si>
  <si>
    <t xml:space="preserve">QUA - 16:00 - 17:00 </t>
  </si>
  <si>
    <t>12/07/22 (730/822)</t>
  </si>
  <si>
    <t xml:space="preserve">annoyance </t>
  </si>
  <si>
    <t xml:space="preserve">QUA - 17:00 - 18:00 </t>
  </si>
  <si>
    <t>13/07/22 (584/695)</t>
  </si>
  <si>
    <t>Shape</t>
  </si>
  <si>
    <t xml:space="preserve">QUA - 19:00 - 20:00 </t>
  </si>
  <si>
    <t>20/07/22 (Conversation Class/0)</t>
  </si>
  <si>
    <t>+ exercises</t>
  </si>
  <si>
    <t xml:space="preserve">TER/QUI - 19:00 - 20:00 </t>
  </si>
  <si>
    <t>12/07/22 (review up to 295/313)</t>
  </si>
  <si>
    <t>lost</t>
  </si>
  <si>
    <t>Callan Individual 2x semana</t>
  </si>
  <si>
    <t xml:space="preserve">QUA/SEX - 07:00 - 08:00 </t>
  </si>
  <si>
    <t>07/07/22 (554 - 563/602)</t>
  </si>
  <si>
    <t>Liquid</t>
  </si>
  <si>
    <t xml:space="preserve">QUA/SEX - 09:00 - 10:00 </t>
  </si>
  <si>
    <t>01/07/22 (no show/822)</t>
  </si>
  <si>
    <t xml:space="preserve">QUA/SEX - 17:00 - 18:00 </t>
  </si>
  <si>
    <t>20/07/22 (668-683/695)</t>
  </si>
  <si>
    <t>equally</t>
  </si>
  <si>
    <t xml:space="preserve">TER/QUI - 08:00 - 09:00 </t>
  </si>
  <si>
    <t>19/07/22 (96-99/0)</t>
  </si>
  <si>
    <t>Misc</t>
  </si>
  <si>
    <t>28/06/22 (no show/128)</t>
  </si>
  <si>
    <t>student was absent</t>
  </si>
  <si>
    <t>19/07/22 (no show/602)</t>
  </si>
  <si>
    <t>19/07/22 (exam stage 3/210)</t>
  </si>
  <si>
    <t>-</t>
  </si>
  <si>
    <t>19/07/22 (566-576/602)</t>
  </si>
  <si>
    <t>Requests</t>
  </si>
  <si>
    <t>19/07/22 (486 - 495/503)</t>
  </si>
  <si>
    <t>Eldest</t>
  </si>
  <si>
    <t xml:space="preserve">TER/QUI - 11:00 - 12:00 </t>
  </si>
  <si>
    <t>19/07/22 (624-633/695)</t>
  </si>
  <si>
    <t>Idiom 17: "to be on about"</t>
  </si>
  <si>
    <t xml:space="preserve">TER/QUI - 12:00 - 13:00 </t>
  </si>
  <si>
    <t>19/07/22 (Review up to 224/313)</t>
  </si>
  <si>
    <t>Request</t>
  </si>
  <si>
    <t xml:space="preserve">TER/QUI - 13:00 - 14:00 </t>
  </si>
  <si>
    <t>31/03/22 (no show/52)</t>
  </si>
  <si>
    <t xml:space="preserve">TER/QUI - 18:00 - 19:00 </t>
  </si>
  <si>
    <t>19/07/22 (no show/128)</t>
  </si>
  <si>
    <t>19/07/22 (Finished the book/52)</t>
  </si>
  <si>
    <t>Classroom</t>
  </si>
  <si>
    <t xml:space="preserve">TER/QUI - 21:00 - 22:00 </t>
  </si>
  <si>
    <t>14/06/22 (no show/128)</t>
  </si>
  <si>
    <t xml:space="preserve">SEG/QUI - 08:00 - 09:00 </t>
  </si>
  <si>
    <t>18/07/22 (388-396/413)</t>
  </si>
  <si>
    <t>Be in the habit of doing</t>
  </si>
  <si>
    <t xml:space="preserve">SEG/QUI - 21:00 - 22:00 </t>
  </si>
  <si>
    <t>26/05/22 (no show/52)</t>
  </si>
  <si>
    <t xml:space="preserve">SEG/QUA - 09:00 - 10:00 </t>
  </si>
  <si>
    <t>18/07/22 (674-686/695)</t>
  </si>
  <si>
    <t>Present</t>
  </si>
  <si>
    <t xml:space="preserve">SEG/QUA - 11:00 - 12:00 </t>
  </si>
  <si>
    <t>20/07/22 (140 - 151/210)</t>
  </si>
  <si>
    <t>new</t>
  </si>
  <si>
    <t xml:space="preserve">SEG/QUA - 14:00 - 15:00 </t>
  </si>
  <si>
    <t>20/07/22 (581 - 583/602)</t>
  </si>
  <si>
    <t>idiom 9</t>
  </si>
  <si>
    <t xml:space="preserve">SEG/QUA - 18:00 - 19:00 </t>
  </si>
  <si>
    <t>Curitiba and SP cultural differences/preposit</t>
  </si>
  <si>
    <t xml:space="preserve">SEG/QUA - 20:00 - 21:00 </t>
  </si>
  <si>
    <t>20/07/22 (Student was absent/602)</t>
  </si>
  <si>
    <t>--</t>
  </si>
  <si>
    <t xml:space="preserve">SEG/QUA - 21:00 - 22:00 </t>
  </si>
  <si>
    <t>22/06/22 (no show/210)</t>
  </si>
  <si>
    <t xml:space="preserve">SEG/TER - 15:00 - 16:00 </t>
  </si>
  <si>
    <t>19/07/22 (absent/313)</t>
  </si>
  <si>
    <t xml:space="preserve">SEG/TER - 16:00 - 17:00 </t>
  </si>
  <si>
    <t>19/07/22 (102 - 108/128)</t>
  </si>
  <si>
    <t>auxiliary verb</t>
  </si>
  <si>
    <t xml:space="preserve">SEG/TER - 19:00 - 20:00 </t>
  </si>
  <si>
    <t>30/06/22 (Student was absent/413)</t>
  </si>
  <si>
    <t>Callan Individual 3x semana</t>
  </si>
  <si>
    <t xml:space="preserve">SEG - 13:00 - 14:00 | QUA - 20:00 - 21:00 | SEX - 13:00 - 14:00 </t>
  </si>
  <si>
    <t>20/07/22 (no show/210)</t>
  </si>
  <si>
    <t xml:space="preserve">SEG - 14:00 - 16:00 | TER - 14:00 - 15:00 </t>
  </si>
  <si>
    <t>12/07/22 (603-608/602)</t>
  </si>
  <si>
    <t>great-grandfather</t>
  </si>
  <si>
    <t xml:space="preserve">TER/QUI - 17:00 - 18:00 | SEX - 14:00 - 15:00 </t>
  </si>
  <si>
    <t>22/06/22 (no show/413)</t>
  </si>
  <si>
    <t xml:space="preserve">SEG/TER/SEX - 19:00 - 20:00 </t>
  </si>
  <si>
    <t>19/07/22 (425-435/503)</t>
  </si>
  <si>
    <t>Decrease</t>
  </si>
  <si>
    <t>Callan Individual 4x semana</t>
  </si>
  <si>
    <t xml:space="preserve">SEG/TER/QUA/SEX - 08:00 - 09:00 </t>
  </si>
  <si>
    <t>20/07/22 (27-29/52)</t>
  </si>
  <si>
    <t>India</t>
  </si>
  <si>
    <t>Callan Individual 5x semana</t>
  </si>
  <si>
    <t xml:space="preserve">SEG/TER/QUA/QUI/SEX - 09:00 - 10:00 </t>
  </si>
  <si>
    <t>18/07/22 (Student was absent/695)</t>
  </si>
  <si>
    <t xml:space="preserve">SEG/TER/QUA/QUI/SEX - 10:00 - 11:00 </t>
  </si>
  <si>
    <t>20/07/22 (Student was absent/210)</t>
  </si>
  <si>
    <t xml:space="preserve">SEG/TER/QUA/QUI/SEX - 13:00 - 14:00 </t>
  </si>
  <si>
    <t>20/07/22 (306-317/313)</t>
  </si>
  <si>
    <t>career</t>
  </si>
  <si>
    <t xml:space="preserve">SEG/TER/QUA/QUI/SEX - 17:00 - 18:00 </t>
  </si>
  <si>
    <t>20/07/22 (absent/0)</t>
  </si>
  <si>
    <t>Callan Individual 6 aulas mês</t>
  </si>
  <si>
    <t xml:space="preserve">QUA - 12:00 - 13:00 | SEX - 18:00 - 19:00 </t>
  </si>
  <si>
    <t>08/07/22 (no show/503)</t>
  </si>
  <si>
    <t xml:space="preserve">TER/QUA - 16:00 - 17:00 </t>
  </si>
  <si>
    <t>06/07/22 (No show/313)</t>
  </si>
  <si>
    <t xml:space="preserve">QUI - 19:00 - 21:00 </t>
  </si>
  <si>
    <t>14/07/22 (No show/210)</t>
  </si>
  <si>
    <t>No show</t>
  </si>
  <si>
    <t>14/07/22 (no show/602)</t>
  </si>
  <si>
    <t>20/07/22 (no show/822)</t>
  </si>
  <si>
    <t>Callan Turma 2x semana</t>
  </si>
  <si>
    <t xml:space="preserve">SEG/QUA - 07:00 - 08:00 </t>
  </si>
  <si>
    <t>20/07/22 (14-29/52)</t>
  </si>
  <si>
    <t xml:space="preserve">SEG/QUA - 10:00 - 11:00 </t>
  </si>
  <si>
    <t>20/07/22 (94-99/128)</t>
  </si>
  <si>
    <t>rice</t>
  </si>
  <si>
    <t xml:space="preserve">SEG/QUA - 16:00 - 17:00 </t>
  </si>
  <si>
    <t>20/07/22 (review until 705/822)</t>
  </si>
  <si>
    <t>care for</t>
  </si>
  <si>
    <t>20/07/22 (152 - 165/210)</t>
  </si>
  <si>
    <t>apart from</t>
  </si>
  <si>
    <t>20/07/22 (no show/52)</t>
  </si>
  <si>
    <t>20/07/22 (267-274/313)</t>
  </si>
  <si>
    <t>Average</t>
  </si>
  <si>
    <t xml:space="preserve">SEG/QUA - 19:00 - 20:00 </t>
  </si>
  <si>
    <t>20/07/22 (225-237/313)</t>
  </si>
  <si>
    <t>Future tense</t>
  </si>
  <si>
    <t>20/07/22 (8-25/52)</t>
  </si>
  <si>
    <t>Please</t>
  </si>
  <si>
    <t>20/07/22 (332 - 345/413)</t>
  </si>
  <si>
    <t>how do you do?</t>
  </si>
  <si>
    <t xml:space="preserve"> (0/52)</t>
  </si>
  <si>
    <t>20/07/22 (no show/503)</t>
  </si>
  <si>
    <t>students were absent</t>
  </si>
  <si>
    <t xml:space="preserve">TER/QUI - 16:00 - 17:00 </t>
  </si>
  <si>
    <t>19/07/22 (book finished/52)</t>
  </si>
  <si>
    <t>classroom</t>
  </si>
  <si>
    <t>12/07/22 (211-222/313)</t>
  </si>
  <si>
    <t>too much</t>
  </si>
  <si>
    <t>Callan Turma 3x semana</t>
  </si>
  <si>
    <t xml:space="preserve">SEG/TER/QUA - 21:00 - 22:00 </t>
  </si>
  <si>
    <t>19/07/22 (180-189/210)</t>
  </si>
  <si>
    <t>nearly</t>
  </si>
  <si>
    <t>Callan Turma 4x semana</t>
  </si>
  <si>
    <t xml:space="preserve">SEG/TER/QUA/QUI - 07:00 - 08:00 </t>
  </si>
  <si>
    <t>20/07/22 (review up to 592/602)</t>
  </si>
  <si>
    <t>tidy</t>
  </si>
  <si>
    <t xml:space="preserve">SEG/TER/QUA/QUI - 09:00 - 10:00 </t>
  </si>
  <si>
    <t>20/07/22 (675 - 683/695)</t>
  </si>
  <si>
    <t>Gathering</t>
  </si>
  <si>
    <t xml:space="preserve">SEG/TER/QUA/QUI - 11:00 - 12:00 </t>
  </si>
  <si>
    <t>20/07/22 (468 - 478/503)</t>
  </si>
  <si>
    <t>Homework</t>
  </si>
  <si>
    <t xml:space="preserve">SEG/TER/QUA/QUI - 15:00 - 16:00 </t>
  </si>
  <si>
    <t>30/06/22 (NO SHOW/822)</t>
  </si>
  <si>
    <t>20/07/22 (185-193/210)</t>
  </si>
  <si>
    <t>theatre</t>
  </si>
  <si>
    <t>20/07/22 (348 - 561/413)</t>
  </si>
  <si>
    <t>protect</t>
  </si>
  <si>
    <t xml:space="preserve">SEG/TER/QUA/QUI - 17:00 - 18:00 </t>
  </si>
  <si>
    <t>23/06/22 (336-343/413)</t>
  </si>
  <si>
    <t>Run</t>
  </si>
  <si>
    <t>20/07/22 (99 - 109/128)</t>
  </si>
  <si>
    <t>The most</t>
  </si>
  <si>
    <t xml:space="preserve">SEG/TER/QUA/QUI - 18:00 - 19:00 </t>
  </si>
  <si>
    <t>20/07/22 (no show/602)</t>
  </si>
  <si>
    <t xml:space="preserve">SEG/TER/QUA/QUI - 19:00 - 20:00 </t>
  </si>
  <si>
    <t>20/07/22 (835-849/940)</t>
  </si>
  <si>
    <t>sharp</t>
  </si>
  <si>
    <t>20/07/22 (review up to 465/503)</t>
  </si>
  <si>
    <t>employee</t>
  </si>
  <si>
    <t>20/07/22 (242 - 250/313)</t>
  </si>
  <si>
    <t>I'm sorry</t>
  </si>
  <si>
    <t xml:space="preserve">SEG/TER/QUA/QUI - 20:00 - 21:00 </t>
  </si>
  <si>
    <t>20/07/22 (251 - 260/313)</t>
  </si>
  <si>
    <t>Therefore</t>
  </si>
  <si>
    <t>20/07/22 (157-170/210)</t>
  </si>
  <si>
    <t>Buy</t>
  </si>
  <si>
    <t>20/07/22 (no show/413)</t>
  </si>
  <si>
    <t>20/07/22 (53-66/128)</t>
  </si>
  <si>
    <t>Both</t>
  </si>
  <si>
    <t xml:space="preserve">SEG/TER/QUA/QUI - 21:00 - 22:00 </t>
  </si>
  <si>
    <t>19/07/22 (Finished Review/602)</t>
  </si>
  <si>
    <t>Just do the job</t>
  </si>
  <si>
    <t>19/07/22 (no show/503)</t>
  </si>
  <si>
    <t>19/07/22 (124-131/128)</t>
  </si>
  <si>
    <t>December</t>
  </si>
  <si>
    <t>19/07/22 (1-14/52)</t>
  </si>
  <si>
    <t>Fifteen</t>
  </si>
  <si>
    <t>Conversation 2x semana</t>
  </si>
  <si>
    <t xml:space="preserve">SEG/TER/QUA/QUI/SEX - 08:00 - 09:00 </t>
  </si>
  <si>
    <t>18/07/22 (320-327/0)</t>
  </si>
  <si>
    <t>know of</t>
  </si>
  <si>
    <t>20/07/22 (0/0)</t>
  </si>
  <si>
    <t>ing , infinitive ones  discussions ( verb T)</t>
  </si>
  <si>
    <t>Conversation 4 aulas mês</t>
  </si>
  <si>
    <t>14/07/22 (Christian &amp; Mabi/0)</t>
  </si>
  <si>
    <t>Basic Guidelines Reinforcement</t>
  </si>
  <si>
    <t xml:space="preserve">TER - 16:00 - 17:00 </t>
  </si>
  <si>
    <t>19/07/22 (Conversation Class/0)</t>
  </si>
  <si>
    <t>Turma (SAV)</t>
  </si>
  <si>
    <t>Stage 2</t>
  </si>
  <si>
    <t xml:space="preserve">Turma York  </t>
  </si>
  <si>
    <t>Stage 3</t>
  </si>
  <si>
    <t>Stage 6</t>
  </si>
  <si>
    <t>Stage 1</t>
  </si>
  <si>
    <t>Stage 4</t>
  </si>
  <si>
    <t xml:space="preserve">Turma Gateshead </t>
  </si>
  <si>
    <t>Conversation</t>
  </si>
  <si>
    <t>Stage 8</t>
  </si>
  <si>
    <t>Stage 7</t>
  </si>
  <si>
    <t>Stage 9</t>
  </si>
  <si>
    <t>Stage 5</t>
  </si>
  <si>
    <t>Business</t>
  </si>
  <si>
    <t xml:space="preserve">Ana Celia Minuto de Campos </t>
  </si>
  <si>
    <t xml:space="preserve">Turma Baker Street </t>
  </si>
  <si>
    <t xml:space="preserve">Turma Cambridge </t>
  </si>
  <si>
    <t xml:space="preserve">Turma Kidlington </t>
  </si>
  <si>
    <t xml:space="preserve">Turma St James </t>
  </si>
  <si>
    <t xml:space="preserve">Turma Shoreditch </t>
  </si>
  <si>
    <t xml:space="preserve">Turma Sheffield </t>
  </si>
  <si>
    <t xml:space="preserve">Turma Whitechapel </t>
  </si>
  <si>
    <t xml:space="preserve">Turma Brent Cross </t>
  </si>
  <si>
    <t xml:space="preserve">Turma Leeds </t>
  </si>
  <si>
    <t xml:space="preserve">Turma Bloomsbury </t>
  </si>
  <si>
    <t xml:space="preserve">Turma Nottingham  </t>
  </si>
  <si>
    <t xml:space="preserve">Turma Brixton </t>
  </si>
  <si>
    <t xml:space="preserve">Turma Derby  </t>
  </si>
  <si>
    <t xml:space="preserve">Turma Durham </t>
  </si>
  <si>
    <t xml:space="preserve">Turma Oxford </t>
  </si>
  <si>
    <t xml:space="preserve">Turma Kings Cross </t>
  </si>
  <si>
    <t xml:space="preserve">Turma Manchester </t>
  </si>
  <si>
    <t xml:space="preserve">Turma Bristol </t>
  </si>
  <si>
    <t xml:space="preserve">Turma Dublin </t>
  </si>
  <si>
    <t xml:space="preserve">Turma Knightsbridge </t>
  </si>
  <si>
    <t xml:space="preserve">Turma Westminster </t>
  </si>
  <si>
    <t xml:space="preserve">Turma Paddington </t>
  </si>
  <si>
    <t xml:space="preserve">Turma Marylebone </t>
  </si>
  <si>
    <t xml:space="preserve">Turma Northampton  </t>
  </si>
  <si>
    <t xml:space="preserve">Turma Basildon </t>
  </si>
  <si>
    <t>Stage 10</t>
  </si>
  <si>
    <t xml:space="preserve">Turma Southampton </t>
  </si>
  <si>
    <t xml:space="preserve">Turma Rugby </t>
  </si>
  <si>
    <t xml:space="preserve">Turma Glasgow  </t>
  </si>
  <si>
    <t xml:space="preserve">Turma Waterloo </t>
  </si>
  <si>
    <t xml:space="preserve">Turma Stonehenge </t>
  </si>
  <si>
    <t xml:space="preserve">Turma Clapham </t>
  </si>
  <si>
    <t xml:space="preserve">Turma Portsmouth </t>
  </si>
  <si>
    <t xml:space="preserve">Turma Canterbury </t>
  </si>
  <si>
    <t xml:space="preserve">Turma Bath </t>
  </si>
  <si>
    <t xml:space="preserve">Turma Richmond </t>
  </si>
  <si>
    <t xml:space="preserve">Turma Aula Extra </t>
  </si>
  <si>
    <t xml:space="preserve">Treinamento </t>
  </si>
  <si>
    <t>Total Geral</t>
  </si>
  <si>
    <t>SEX</t>
  </si>
  <si>
    <t>Curso_tipo</t>
  </si>
  <si>
    <t>Aula_última</t>
  </si>
  <si>
    <t>Aula_palavra</t>
  </si>
  <si>
    <t>Início_estágio</t>
  </si>
  <si>
    <t>Término_estágio</t>
  </si>
  <si>
    <t>Lotação_min</t>
  </si>
  <si>
    <t>Lotação_max</t>
  </si>
  <si>
    <t>Callan Regular Dupla</t>
  </si>
  <si>
    <t>Callan Regular Individual</t>
  </si>
  <si>
    <t>Curso_descrição</t>
  </si>
  <si>
    <t>Estágio_atual</t>
  </si>
  <si>
    <t>Alunos_Ativos</t>
  </si>
  <si>
    <t>Callan Regular Turma</t>
  </si>
  <si>
    <t>Callan For Kids</t>
  </si>
  <si>
    <t>Aulas_dias</t>
  </si>
  <si>
    <t>Aulas_horário_início</t>
  </si>
  <si>
    <t>Aulas_horário_fim</t>
  </si>
  <si>
    <t xml:space="preserve">TER/QUI </t>
  </si>
  <si>
    <t xml:space="preserve">TER/QUA </t>
  </si>
  <si>
    <t xml:space="preserve">SEG/QUA/SEX </t>
  </si>
  <si>
    <t xml:space="preserve">SEG/TER/QUA/QUI/SEX </t>
  </si>
  <si>
    <t xml:space="preserve">SEG </t>
  </si>
  <si>
    <t xml:space="preserve">QUI </t>
  </si>
  <si>
    <t xml:space="preserve">TER </t>
  </si>
  <si>
    <t xml:space="preserve">QUA </t>
  </si>
  <si>
    <t xml:space="preserve">QUA/SEX </t>
  </si>
  <si>
    <t xml:space="preserve">SEG/QUI </t>
  </si>
  <si>
    <t xml:space="preserve">SEG/QUA </t>
  </si>
  <si>
    <t xml:space="preserve">SEG/TER </t>
  </si>
  <si>
    <t xml:space="preserve">SEG/TER/SEX </t>
  </si>
  <si>
    <t xml:space="preserve">SEG/TER/QUA/SEX </t>
  </si>
  <si>
    <t xml:space="preserve">SEG/TER/QUA </t>
  </si>
  <si>
    <t xml:space="preserve">SEG/TER/QUA/QUI </t>
  </si>
  <si>
    <t>Horário_número</t>
  </si>
  <si>
    <t>Turno</t>
  </si>
  <si>
    <t>Manhã</t>
  </si>
  <si>
    <t>Noite</t>
  </si>
  <si>
    <t>Tarde</t>
  </si>
  <si>
    <t>Contagem</t>
  </si>
  <si>
    <t>Perfil</t>
  </si>
  <si>
    <t xml:space="preserve">Callan Dupla 2x semana / TER/QUI - 20:00 - 21:00  / Stage 3 / Turma York  </t>
  </si>
  <si>
    <t xml:space="preserve">Callan Individual 4x semana / SEG/TER/QUA/SEX - 08:00 - 09:00  / Stage 1 / Ana Celia Minuto de Campos </t>
  </si>
  <si>
    <t xml:space="preserve">Callan Turma 2x semana / SEG/QUA - 07:00 - 08:00  / Stage 1 / Turma Baker Street </t>
  </si>
  <si>
    <t xml:space="preserve">Callan Turma 2x semana / SEG/QUA - 10:00 - 11:00  / Stage 2 / Turma Cambridge </t>
  </si>
  <si>
    <t xml:space="preserve">Callan Turma 2x semana / SEG/QUA - 16:00 - 17:00  / Stage 9 / Turma Kidlington </t>
  </si>
  <si>
    <t xml:space="preserve">Callan Turma 2x semana / SEG/QUA - 16:00 - 17:00  / Stage 3 / Turma St James </t>
  </si>
  <si>
    <t xml:space="preserve">Callan Turma 2x semana / SEG/QUA - 16:00 - 17:00  / Stage 1 / Turma Shoreditch </t>
  </si>
  <si>
    <t xml:space="preserve">Callan Turma 2x semana / SEG/QUA - 18:00 - 19:00  / Stage 4 / Turma Sheffield </t>
  </si>
  <si>
    <t xml:space="preserve">Callan Turma 2x semana / SEG/QUA - 19:00 - 20:00  / Stage 4 / Turma Whitechapel </t>
  </si>
  <si>
    <t xml:space="preserve">Callan Turma 2x semana / SEG/QUA - 19:00 - 20:00  / Stage 1 / Turma Brent Cross </t>
  </si>
  <si>
    <t xml:space="preserve">Callan Turma 2x semana / SEG/QUA - 20:00 - 21:00  / Stage 5 / Turma Leeds </t>
  </si>
  <si>
    <t xml:space="preserve">Callan Turma 2x semana / SEG/QUA - 20:00 - 21:00  / Stage 1 / Turma Bloomsbury </t>
  </si>
  <si>
    <t xml:space="preserve">Callan Turma 2x semana / SEG/QUA - 20:00 - 21:00  / Stage 6 / Turma Nottingham  </t>
  </si>
  <si>
    <t xml:space="preserve">Callan Turma 2x semana / TER/QUI - 16:00 - 17:00  / Stage 1 / Turma Brixton </t>
  </si>
  <si>
    <t xml:space="preserve">Callan Turma 2x semana / TER/QUI - 20:00 - 21:00  / Stage 4 / Turma Derby  </t>
  </si>
  <si>
    <t xml:space="preserve">Callan Turma 3x semana / SEG/TER/QUA - 21:00 - 22:00  / Stage 3 / Turma Durham </t>
  </si>
  <si>
    <t xml:space="preserve">Callan Turma 4x semana / SEG/TER/QUA/QUI - 07:00 - 08:00  / Stage 7 / Turma Oxford </t>
  </si>
  <si>
    <t xml:space="preserve">Callan Turma 4x semana / SEG/TER/QUA/QUI - 09:00 - 10:00  / Stage 8 / Turma Kings Cross </t>
  </si>
  <si>
    <t xml:space="preserve">Callan Turma 4x semana / SEG/TER/QUA/QUI - 11:00 - 12:00  / Stage 6 / Turma Manchester </t>
  </si>
  <si>
    <t xml:space="preserve">Callan Turma 4x semana / SEG/TER/QUA/QUI - 15:00 - 16:00  / Stage 9 / Turma Bristol </t>
  </si>
  <si>
    <t xml:space="preserve">Callan Turma 4x semana / SEG/TER/QUA/QUI - 15:00 - 16:00  / Stage 3 / Turma Dublin </t>
  </si>
  <si>
    <t xml:space="preserve">Callan Turma 4x semana / SEG/TER/QUA/QUI - 15:00 - 16:00  / Stage 5 / Turma Knightsbridge </t>
  </si>
  <si>
    <t xml:space="preserve">Callan Turma 4x semana / SEG/TER/QUA/QUI - 17:00 - 18:00  / Stage 5 / Turma Westminster </t>
  </si>
  <si>
    <t xml:space="preserve">Callan Turma 4x semana / SEG/TER/QUA/QUI - 17:00 - 18:00  / Stage 1 / Turma Paddington </t>
  </si>
  <si>
    <t xml:space="preserve">Callan Turma 4x semana / SEG/TER/QUA/QUI - 17:00 - 18:00  / Stage 2 / Turma Marylebone </t>
  </si>
  <si>
    <t xml:space="preserve">Callan Turma 4x semana / SEG/TER/QUA/QUI - 18:00 - 19:00  / Stage 7 / Turma Northampton  </t>
  </si>
  <si>
    <t xml:space="preserve">Callan Turma 4x semana / SEG/TER/QUA/QUI - 19:00 - 20:00  / Stage 10 / Turma Basildon </t>
  </si>
  <si>
    <t xml:space="preserve">Callan Turma 4x semana / SEG/TER/QUA/QUI - 19:00 - 20:00  / Stage 6 / Turma Southampton </t>
  </si>
  <si>
    <t xml:space="preserve">Callan Turma 4x semana / SEG/TER/QUA/QUI - 19:00 - 20:00  / Stage 4 / Turma Rugby </t>
  </si>
  <si>
    <t xml:space="preserve">Callan Turma 4x semana / SEG/TER/QUA/QUI - 20:00 - 21:00  / Stage 4 / Turma Glasgow  </t>
  </si>
  <si>
    <t xml:space="preserve">Callan Turma 4x semana / SEG/TER/QUA/QUI - 20:00 - 21:00  / Stage 3 / Turma Waterloo </t>
  </si>
  <si>
    <t xml:space="preserve">Callan Turma 4x semana / SEG/TER/QUA/QUI - 20:00 - 21:00  / Stage 5 / Turma Stonehenge </t>
  </si>
  <si>
    <t xml:space="preserve">Callan Turma 4x semana / SEG/TER/QUA/QUI - 20:00 - 21:00  / Stage 2 / Turma Clapham </t>
  </si>
  <si>
    <t xml:space="preserve">Callan Turma 4x semana / SEG/TER/QUA/QUI - 21:00 - 22:00  / Stage 7 / Turma Portsmouth </t>
  </si>
  <si>
    <t xml:space="preserve">Callan Turma 4x semana / SEG/TER/QUA/QUI - 21:00 - 22:00  / Stage 6 / Turma Canterbury </t>
  </si>
  <si>
    <t xml:space="preserve">Callan Turma 4x semana / SEG/TER/QUA/QUI - 21:00 - 22:00  / Stage 2 / Turma Bath </t>
  </si>
  <si>
    <t xml:space="preserve">Callan Turma 4x semana / SEG/TER/QUA/QUI - 21:00 - 22:00  / Stage 1 / Turma Richmond </t>
  </si>
  <si>
    <t xml:space="preserve">Conversation 2x semana / SEG/TER/QUA/QUI/SEX - 08:00 - 09:00  / Conversation / Turma Aula Extra </t>
  </si>
  <si>
    <t xml:space="preserve">Conversation 4 aulas mês / SEG/TER/QUA/QUI/SEX - 08:00 - 09:00  / Conversation / Treinamento </t>
  </si>
  <si>
    <t>Disponibilidade</t>
  </si>
  <si>
    <t>Alunos_PE</t>
  </si>
  <si>
    <t>Ponto de Equilíbrio</t>
  </si>
  <si>
    <t>NAPPE</t>
  </si>
  <si>
    <t>2</t>
  </si>
  <si>
    <t>Alunos Pagantes</t>
  </si>
  <si>
    <t>Descrição</t>
  </si>
  <si>
    <t>Verificar se tem alunos ativos nesta turma | Alunos ativos: 0 | Disp: até 5</t>
  </si>
  <si>
    <t>Turmas que precisam de 1 aluno pagante para atingir o PE | Alunos ativos: 1 |Disp: até 4</t>
  </si>
  <si>
    <t>Turmas que atingiram o PE | Alunos ativos: 2 | Disp: até 3</t>
  </si>
  <si>
    <t>Turmas com 1 aluno pagante acima do PE | Alunos ativos: 3 | Disp: até 2</t>
  </si>
  <si>
    <t>Turmas com 2 alunos pagante acima do PE | Alunos ativos: 4 | Disp: até 1</t>
  </si>
  <si>
    <t>Turmas que já tingiram sua capacidade máxima | Alunos ativos: 5 |Disp: 0</t>
  </si>
  <si>
    <t>Turma</t>
  </si>
  <si>
    <t>Dupla</t>
  </si>
  <si>
    <t>Frequencia e aulas</t>
  </si>
  <si>
    <t>Período das Aulas</t>
  </si>
  <si>
    <t>Curso_tipo_resumo</t>
  </si>
  <si>
    <t xml:space="preserve"> Regular Dupla</t>
  </si>
  <si>
    <t xml:space="preserve"> For Kids</t>
  </si>
  <si>
    <t xml:space="preserve"> Regular Turma</t>
  </si>
  <si>
    <t xml:space="preserve"> Regular Individual</t>
  </si>
  <si>
    <t>Cursos</t>
  </si>
  <si>
    <t xml:space="preserve"> SEG/QUA - 07:00 - 08:00  / Stage 1 / Turma Baker Street </t>
  </si>
  <si>
    <t xml:space="preserve"> SEG/QUA - 10:00 - 11:00  / Stage 2 / Turma Cambridge </t>
  </si>
  <si>
    <t xml:space="preserve"> SEG/QUA - 16:00 - 17:00  / Stage 9 / Turma Kidlington </t>
  </si>
  <si>
    <t xml:space="preserve"> SEG/QUA - 16:00 - 17:00  / Stage 3 / Turma St James </t>
  </si>
  <si>
    <t xml:space="preserve"> SEG/QUA - 16:00 - 17:00  / Stage 1 / Turma Shoreditch </t>
  </si>
  <si>
    <t xml:space="preserve"> SEG/QUA - 18:00 - 19:00  / Stage 4 / Turma Sheffield </t>
  </si>
  <si>
    <t xml:space="preserve"> SEG/QUA - 19:00 - 20:00  / Stage 4 / Turma Whitechapel </t>
  </si>
  <si>
    <t xml:space="preserve"> SEG/QUA - 19:00 - 20:00  / Stage 1 / Turma Brent Cross </t>
  </si>
  <si>
    <t xml:space="preserve"> SEG/QUA - 20:00 - 21:00  / Stage 5 / Turma Leeds </t>
  </si>
  <si>
    <t xml:space="preserve"> SEG/QUA - 20:00 - 21:00  / Stage 1 / Turma Bloomsbury </t>
  </si>
  <si>
    <t xml:space="preserve"> SEG/QUA - 20:00 - 21:00  / Stage 6 / Turma Nottingham  </t>
  </si>
  <si>
    <t xml:space="preserve"> TER/QUI - 16:00 - 17:00  / Stage 1 / Turma Brixton </t>
  </si>
  <si>
    <t xml:space="preserve"> TER/QUI - 20:00 - 21:00  / Stage 4 / Turma Derby  </t>
  </si>
  <si>
    <t xml:space="preserve"> SEG/TER/QUA - 21:00 - 22:00  / Stage 3 / Turma Durham </t>
  </si>
  <si>
    <t xml:space="preserve"> SEG/TER/QUA/QUI - 07:00 - 08:00  / Stage 7 / Turma Oxford </t>
  </si>
  <si>
    <t xml:space="preserve"> SEG/TER/QUA/QUI - 09:00 - 10:00  / Stage 8 / Turma Kings Cross </t>
  </si>
  <si>
    <t xml:space="preserve"> SEG/TER/QUA/QUI - 11:00 - 12:00  / Stage 6 / Turma Manchester </t>
  </si>
  <si>
    <t xml:space="preserve"> SEG/TER/QUA/QUI - 15:00 - 16:00  / Stage 9 / Turma Bristol </t>
  </si>
  <si>
    <t xml:space="preserve"> SEG/TER/QUA/QUI - 15:00 - 16:00  / Stage 3 / Turma Dublin </t>
  </si>
  <si>
    <t xml:space="preserve"> SEG/TER/QUA/QUI - 15:00 - 16:00  / Stage 5 / Turma Knightsbridge </t>
  </si>
  <si>
    <t xml:space="preserve"> SEG/TER/QUA/QUI - 17:00 - 18:00  / Stage 5 / Turma Westminster </t>
  </si>
  <si>
    <t xml:space="preserve"> SEG/TER/QUA/QUI - 17:00 - 18:00  / Stage 1 / Turma Paddington </t>
  </si>
  <si>
    <t xml:space="preserve"> SEG/TER/QUA/QUI - 17:00 - 18:00  / Stage 2 / Turma Marylebone </t>
  </si>
  <si>
    <t xml:space="preserve"> SEG/TER/QUA/QUI - 18:00 - 19:00  / Stage 7 / Turma Northampton  </t>
  </si>
  <si>
    <t xml:space="preserve"> SEG/TER/QUA/QUI - 19:00 - 20:00  / Stage 10 / Turma Basildon </t>
  </si>
  <si>
    <t xml:space="preserve"> SEG/TER/QUA/QUI - 19:00 - 20:00  / Stage 6 / Turma Southampton </t>
  </si>
  <si>
    <t xml:space="preserve"> SEG/TER/QUA/QUI - 19:00 - 20:00  / Stage 4 / Turma Rugby </t>
  </si>
  <si>
    <t xml:space="preserve"> SEG/TER/QUA/QUI - 20:00 - 21:00  / Stage 4 / Turma Glasgow  </t>
  </si>
  <si>
    <t xml:space="preserve"> SEG/TER/QUA/QUI - 20:00 - 21:00  / Stage 3 / Turma Waterloo </t>
  </si>
  <si>
    <t xml:space="preserve"> SEG/TER/QUA/QUI - 20:00 - 21:00  / Stage 5 / Turma Stonehenge </t>
  </si>
  <si>
    <t xml:space="preserve"> SEG/TER/QUA/QUI - 20:00 - 21:00  / Stage 2 / Turma Clapham </t>
  </si>
  <si>
    <t xml:space="preserve"> SEG/TER/QUA/QUI - 21:00 - 22:00  / Stage 7 / Turma Portsmouth </t>
  </si>
  <si>
    <t xml:space="preserve"> SEG/TER/QUA/QUI - 21:00 - 22:00  / Stage 6 / Turma Canterbury </t>
  </si>
  <si>
    <t xml:space="preserve"> SEG/TER/QUA/QUI - 21:00 - 22:00  / Stage 2 / Turma Bath </t>
  </si>
  <si>
    <t xml:space="preserve"> SEG/TER/QUA/QUI - 21:00 - 22:00  / Stage 1 / Turma Richmond </t>
  </si>
  <si>
    <t>Frequência</t>
  </si>
  <si>
    <t>Cursos (Turma)</t>
  </si>
  <si>
    <t xml:space="preserve">Total </t>
  </si>
  <si>
    <t xml:space="preserve">Turno </t>
  </si>
  <si>
    <t xml:space="preserve">Total  </t>
  </si>
  <si>
    <t>indice</t>
  </si>
  <si>
    <t>Estágio</t>
  </si>
  <si>
    <t xml:space="preserve"> </t>
  </si>
  <si>
    <t>Perfil_numero_alunos</t>
  </si>
  <si>
    <t>Individual</t>
  </si>
  <si>
    <t>Contagem de Perfil_numero_alunos</t>
  </si>
  <si>
    <t xml:space="preserve">SEX </t>
  </si>
  <si>
    <t xml:space="preserve">Estágio </t>
  </si>
  <si>
    <t>Turma_resumo</t>
  </si>
  <si>
    <t>Baker Street</t>
  </si>
  <si>
    <t xml:space="preserve">Cambridge </t>
  </si>
  <si>
    <t xml:space="preserve">Kidlington </t>
  </si>
  <si>
    <t>St James</t>
  </si>
  <si>
    <t xml:space="preserve">Shoreditch </t>
  </si>
  <si>
    <t xml:space="preserve">Sheffield </t>
  </si>
  <si>
    <t xml:space="preserve">Whitechapel </t>
  </si>
  <si>
    <t>Brent Cross</t>
  </si>
  <si>
    <t xml:space="preserve">Leeds </t>
  </si>
  <si>
    <t xml:space="preserve">Bloomsbury </t>
  </si>
  <si>
    <t xml:space="preserve">Nottingham </t>
  </si>
  <si>
    <t xml:space="preserve">Brixton </t>
  </si>
  <si>
    <t xml:space="preserve">Derby </t>
  </si>
  <si>
    <t xml:space="preserve">Durham </t>
  </si>
  <si>
    <t xml:space="preserve">Oxford </t>
  </si>
  <si>
    <t>Kings Cross</t>
  </si>
  <si>
    <t xml:space="preserve">Manchester </t>
  </si>
  <si>
    <t xml:space="preserve">Bristol </t>
  </si>
  <si>
    <t xml:space="preserve">Dublin </t>
  </si>
  <si>
    <t xml:space="preserve">Knightsbridge </t>
  </si>
  <si>
    <t xml:space="preserve">Westminster </t>
  </si>
  <si>
    <t xml:space="preserve">Paddington </t>
  </si>
  <si>
    <t xml:space="preserve">Marylebone </t>
  </si>
  <si>
    <t xml:space="preserve">Northampton </t>
  </si>
  <si>
    <t xml:space="preserve">Basildon </t>
  </si>
  <si>
    <t xml:space="preserve">Southampton </t>
  </si>
  <si>
    <t xml:space="preserve">Rugby </t>
  </si>
  <si>
    <t xml:space="preserve">Glasgow </t>
  </si>
  <si>
    <t xml:space="preserve">Waterloo </t>
  </si>
  <si>
    <t xml:space="preserve">Stonehenge </t>
  </si>
  <si>
    <t xml:space="preserve">Clapham </t>
  </si>
  <si>
    <t xml:space="preserve">Portsmouth </t>
  </si>
  <si>
    <t xml:space="preserve">Canterbury </t>
  </si>
  <si>
    <t xml:space="preserve">Bath </t>
  </si>
  <si>
    <t xml:space="preserve">Richmond </t>
  </si>
  <si>
    <t>Dias da Semana</t>
  </si>
  <si>
    <t>Turmas</t>
  </si>
  <si>
    <t>Perfil - título</t>
  </si>
  <si>
    <t>Menu - nome resumido</t>
  </si>
  <si>
    <t>Turma_Titulo</t>
  </si>
  <si>
    <t>Estágio_numero</t>
  </si>
  <si>
    <t xml:space="preserve"> 1</t>
  </si>
  <si>
    <t xml:space="preserve"> 2</t>
  </si>
  <si>
    <t xml:space="preserve"> 9</t>
  </si>
  <si>
    <t xml:space="preserve"> 3</t>
  </si>
  <si>
    <t xml:space="preserve"> 4</t>
  </si>
  <si>
    <t xml:space="preserve"> 5</t>
  </si>
  <si>
    <t xml:space="preserve"> 6</t>
  </si>
  <si>
    <t xml:space="preserve"> 7</t>
  </si>
  <si>
    <t xml:space="preserve"> 8</t>
  </si>
  <si>
    <t xml:space="preserve"> 10</t>
  </si>
  <si>
    <t>Alunos Ativos</t>
  </si>
  <si>
    <t>Bolsista</t>
  </si>
  <si>
    <t xml:space="preserve"> 2x sem </t>
  </si>
  <si>
    <t xml:space="preserve"> 3x sem </t>
  </si>
  <si>
    <t xml:space="preserve"> 4x sem </t>
  </si>
  <si>
    <t>Todos</t>
  </si>
  <si>
    <t>Alunos por curso</t>
  </si>
  <si>
    <t>Alunos por curso (%)</t>
  </si>
  <si>
    <t>Outros</t>
  </si>
  <si>
    <t>D1_Panorama Geral</t>
  </si>
  <si>
    <t>D2_Análise de Pacote de Aulas de Turmas</t>
  </si>
  <si>
    <t>Contagem de Turno</t>
  </si>
  <si>
    <t>Ttl_Alunos_Ativos</t>
  </si>
  <si>
    <t>Ttl_SAV</t>
  </si>
  <si>
    <t>Estágio_numero_book</t>
  </si>
  <si>
    <t>Ativos</t>
  </si>
  <si>
    <t xml:space="preserve">Capacodade_max:  </t>
  </si>
  <si>
    <t>Alunos_Bolsistas</t>
  </si>
  <si>
    <t>Alunos_bolsista(Visao)</t>
  </si>
  <si>
    <t xml:space="preserve">Turma </t>
  </si>
  <si>
    <t>Bolsistas</t>
  </si>
  <si>
    <t xml:space="preserve">Turma   </t>
  </si>
  <si>
    <t xml:space="preserve">Alunos_Ativos  </t>
  </si>
  <si>
    <t xml:space="preserve">Turma     </t>
  </si>
  <si>
    <t xml:space="preserve">Disponibilidade     </t>
  </si>
  <si>
    <t xml:space="preserve">Turma       </t>
  </si>
  <si>
    <t>Aluno_Pagte</t>
  </si>
  <si>
    <t>Soma de Aluno_Pagte</t>
  </si>
  <si>
    <t>CONCLUSÃO</t>
  </si>
  <si>
    <t xml:space="preserve">Alunos Pagantes </t>
  </si>
  <si>
    <t>* Atingiu o Ponto de Equilíbrio</t>
  </si>
  <si>
    <t>* Não atingiu o Ponto de Equilíbrio</t>
  </si>
  <si>
    <t>PARABÉNS: Lucro máximo obtido por turma</t>
  </si>
  <si>
    <t>ÓTIMO: Lucro médio obtido nesta turma</t>
  </si>
  <si>
    <t>MUITO BOM: lucro mínimo obtido nesta turma</t>
  </si>
  <si>
    <t>BOM: não há lucro nesta turma, porém sem prejuízo</t>
  </si>
  <si>
    <t>NADA BOM: turma apresenta prejuízo!!!</t>
  </si>
  <si>
    <t xml:space="preserve">Turma Baker Street | Seg/Qua - 07:00 - 08:00 </t>
  </si>
  <si>
    <t xml:space="preserve">Turma Cambridge  | Seg/Qua - 10:00 - 11:00 </t>
  </si>
  <si>
    <t xml:space="preserve">Turma Kidlington  | Seg/Qua - 16:00 - 17:00 </t>
  </si>
  <si>
    <t xml:space="preserve">Turma St James | Seg/Qua - 16:00 - 17:00 </t>
  </si>
  <si>
    <t xml:space="preserve">Turma Shoreditch  | Seg/Qua - 16:00 - 17:00 </t>
  </si>
  <si>
    <t xml:space="preserve">Turma Sheffield  | Seg/Qua - 18:00 - 19:00 </t>
  </si>
  <si>
    <t xml:space="preserve">Turma Whitechapel  | Seg/Qua - 19:00 - 20:00 </t>
  </si>
  <si>
    <t xml:space="preserve">Turma Brent Cross | Seg/Qua - 19:00 - 20:00 </t>
  </si>
  <si>
    <t xml:space="preserve">Turma Leeds  | Seg/Qua - 20:00 - 21:00 </t>
  </si>
  <si>
    <t xml:space="preserve">Turma Bloomsbury  | Seg/Qua - 20:00 - 21:00 </t>
  </si>
  <si>
    <t xml:space="preserve">Turma Nottingham  | Seg/Qua - 20:00 - 21:00 </t>
  </si>
  <si>
    <t xml:space="preserve">Turma Brixton  | Ter/Qui - 16:00 - 17:00 </t>
  </si>
  <si>
    <t xml:space="preserve">Turma Derby  | Ter/Qui - 20:00 - 21:00 </t>
  </si>
  <si>
    <t xml:space="preserve">Turma Durham  | Seg/Ter/Qua - 21:00 - 22:00 </t>
  </si>
  <si>
    <t xml:space="preserve">Turma Oxford  | Seg/Ter/Qua/Qui - 07:00 - 08:00 </t>
  </si>
  <si>
    <t xml:space="preserve">Turma Kings Cross | Seg/Ter/Qua/Qui - 09:00 - 10:00 </t>
  </si>
  <si>
    <t xml:space="preserve">Turma Manchester  | Seg/Ter/Qua/Qui - 11:00 - 12:00 </t>
  </si>
  <si>
    <t xml:space="preserve">Turma Bristol  | Seg/Ter/Qua/Qui - 15:00 - 16:00 </t>
  </si>
  <si>
    <t xml:space="preserve">Turma Dublin  | Seg/Ter/Qua/Qui - 15:00 - 16:00 </t>
  </si>
  <si>
    <t xml:space="preserve">Turma Knightsbridge  | Seg/Ter/Qua/Qui - 15:00 - 16:00 </t>
  </si>
  <si>
    <t xml:space="preserve">Turma Westminster  | Seg/Ter/Qua/Qui - 17:00 - 18:00 </t>
  </si>
  <si>
    <t xml:space="preserve">Turma Paddington  | Seg/Ter/Qua/Qui - 17:00 - 18:00 </t>
  </si>
  <si>
    <t xml:space="preserve">Turma Marylebone  | Seg/Ter/Qua/Qui - 17:00 - 18:00 </t>
  </si>
  <si>
    <t xml:space="preserve">Turma Northampton  | Seg/Ter/Qua/Qui - 18:00 - 19:00 </t>
  </si>
  <si>
    <t xml:space="preserve">Turma Basildon  | Seg/Ter/Qua/Qui - 19:00 - 20:00 </t>
  </si>
  <si>
    <t xml:space="preserve">Turma Southampton  | Seg/Ter/Qua/Qui - 19:00 - 20:00 </t>
  </si>
  <si>
    <t xml:space="preserve">Turma Rugby  | Seg/Ter/Qua/Qui - 19:00 - 20:00 </t>
  </si>
  <si>
    <t xml:space="preserve">Turma Glasgow  | Seg/Ter/Qua/Qui - 20:00 - 21:00 </t>
  </si>
  <si>
    <t xml:space="preserve">Turma Waterloo  | Seg/Ter/Qua/Qui - 20:00 - 21:00 </t>
  </si>
  <si>
    <t xml:space="preserve">Turma Stonehenge  | Seg/Ter/Qua/Qui - 20:00 - 21:00 </t>
  </si>
  <si>
    <t xml:space="preserve">Turma Clapham  | Seg/Ter/Qua/Qui - 20:00 - 21:00 </t>
  </si>
  <si>
    <t xml:space="preserve">Turma Portsmouth  | Seg/Ter/Qua/Qui - 21:00 - 22:00 </t>
  </si>
  <si>
    <t xml:space="preserve">Turma Canterbury  | Seg/Ter/Qua/Qui - 21:00 - 22:00 </t>
  </si>
  <si>
    <t xml:space="preserve">Turma Bath  | Seg/Ter/Qua/Qui - 21:00 - 22:00 </t>
  </si>
  <si>
    <t xml:space="preserve">Turma Richmond  | Seg/Ter/Qua/Qui - 21:00 - 22:00 </t>
  </si>
  <si>
    <t>SAV´s</t>
  </si>
  <si>
    <t>SAV´s (%)</t>
  </si>
  <si>
    <t>Total</t>
  </si>
  <si>
    <t>Aulas por semana</t>
  </si>
  <si>
    <t>Aulas por categoria</t>
  </si>
  <si>
    <t>Rótulos de Linha</t>
  </si>
  <si>
    <t>Conclusão</t>
  </si>
  <si>
    <t>PONTO DE EQUILÍBRIO (2AP): sem lucro e sem prejuízo</t>
  </si>
  <si>
    <t>LUCRO MÍNIMO (3AP): 1 aluno acima do PE</t>
  </si>
  <si>
    <t>LUCRO MÉDIO (4AP): 2 alunos acima do PE</t>
  </si>
  <si>
    <t>PREJUÍZO (1AP): incluir mais 1 aluno pagante para atingir o PE</t>
  </si>
  <si>
    <t>PREJUÍZO (0AP): apenas aluno bolsista ou não há alunos ativos nesta turma (VERIFICAR!)</t>
  </si>
  <si>
    <t xml:space="preserve">total  </t>
  </si>
  <si>
    <t>Qde Turma</t>
  </si>
  <si>
    <t>PE</t>
  </si>
  <si>
    <t xml:space="preserve">Dupla Dupla Elcio &amp; Elza </t>
  </si>
  <si>
    <t xml:space="preserve">Callan Dupla 2x semana / TER/QUI - 09:00 - 10:00  / Stage 2 / Dupla Dupla Elcio &amp; Elza </t>
  </si>
  <si>
    <t xml:space="preserve">Dupla Raíza &amp; Davi </t>
  </si>
  <si>
    <t xml:space="preserve">Callan Dupla 2x semana / TER/QUA - 15:00 - 16:00  / Stage 6 / Dupla Raíza &amp; Davi </t>
  </si>
  <si>
    <t xml:space="preserve">Dupla Fernando &amp; Fabiano </t>
  </si>
  <si>
    <t xml:space="preserve">Callan Dupla 3x semana / SEG/QUA/SEX - 19:00 - 20:00  / Stage 1 / Dupla Fernando &amp; Fabiano </t>
  </si>
  <si>
    <t xml:space="preserve">Dupla Gaby &amp; Garcia (5) </t>
  </si>
  <si>
    <t xml:space="preserve">Callan Dupla 5x semana / SEG/TER/QUA/QUI/SEX - 14:00 - 15:00  / Stage 6 / Dupla Gaby &amp; Garcia (5) </t>
  </si>
  <si>
    <t xml:space="preserve">Dupla Mike &amp; Mirellal </t>
  </si>
  <si>
    <t xml:space="preserve">Callan Dupla 5x semana / SEG/TER/QUA/QUI/SEX - 19:00 - 20:00  / Stage 4 / Dupla Mike &amp; Mirellal </t>
  </si>
  <si>
    <t>for Kids 5</t>
  </si>
  <si>
    <t xml:space="preserve">Callan For Kids 2x semana / TER/QUI - 17:00 - 18:00  / for Kids 5 / Turma Gateshead </t>
  </si>
  <si>
    <t xml:space="preserve">Laila &amp; Mariah </t>
  </si>
  <si>
    <t xml:space="preserve">Callan Individual 1x semana / SEG - 07:00 - 08:00  / Stage 2 / Laila &amp; Mariah </t>
  </si>
  <si>
    <t xml:space="preserve">Livia &amp; Matheus </t>
  </si>
  <si>
    <t xml:space="preserve">Callan Individual 1x semana / SEG - 12:00 - 13:00  / Conversation / Livia &amp; Matheus </t>
  </si>
  <si>
    <t xml:space="preserve">Giulianna 1 </t>
  </si>
  <si>
    <t xml:space="preserve">Callan Individual 1x semana / SEG - 19:00 - 20:00  / Stage 8 / Giulianna 1 </t>
  </si>
  <si>
    <t xml:space="preserve">César  </t>
  </si>
  <si>
    <t xml:space="preserve">Callan Individual 1x semana / SEG - 20:00 - 21:00  / Stage 7 / César  </t>
  </si>
  <si>
    <t xml:space="preserve">Sabrina </t>
  </si>
  <si>
    <t xml:space="preserve">Callan Individual 1x semana / QUI - 08:00 - 09:00  / Stage 9 / Sabrina </t>
  </si>
  <si>
    <t xml:space="preserve">Emilly </t>
  </si>
  <si>
    <t xml:space="preserve">Callan Individual 1x semana / QUI - 20:00 - 21:00  / Stage 4 / Emilly </t>
  </si>
  <si>
    <t xml:space="preserve">Marcílio </t>
  </si>
  <si>
    <t xml:space="preserve">Callan Individual 1x semana / QUI - 20:00 - 21:00  / Stage 4 / Marcílio </t>
  </si>
  <si>
    <t xml:space="preserve">Livia  </t>
  </si>
  <si>
    <t xml:space="preserve">Callan Individual 1x semana / TER - 09:00 - 10:00  / Conversation / Livia  </t>
  </si>
  <si>
    <t xml:space="preserve">Jéssica </t>
  </si>
  <si>
    <t xml:space="preserve">Callan Individual 1x semana / TER - 20:00 - 21:00  / Stage 5 / Jéssica </t>
  </si>
  <si>
    <t xml:space="preserve">Pedro Paulo </t>
  </si>
  <si>
    <t xml:space="preserve">Callan Individual 1x semana / QUA - 16:00 - 17:00  / Stage 9 / Pedro Paulo </t>
  </si>
  <si>
    <t xml:space="preserve">Patrícia </t>
  </si>
  <si>
    <t xml:space="preserve">Callan Individual 1x semana / QUA - 17:00 - 18:00  / Stage 8 / Patrícia </t>
  </si>
  <si>
    <t xml:space="preserve">Suzany (Conversação) </t>
  </si>
  <si>
    <t xml:space="preserve">Callan Individual 1x semana / QUA - 19:00 - 20:00  / Conversation / Suzany (Conversação) </t>
  </si>
  <si>
    <t xml:space="preserve">Sabrinal  </t>
  </si>
  <si>
    <t xml:space="preserve">Callan Individual 1x semana / TER/QUI - 19:00 - 20:00  / Stage 4 / Sabrinal  </t>
  </si>
  <si>
    <t xml:space="preserve">Valéria </t>
  </si>
  <si>
    <t xml:space="preserve">Callan Individual 2x semana / QUA/SEX - 07:00 - 08:00  / Stage 7 / Valéria </t>
  </si>
  <si>
    <t xml:space="preserve">Cibely  </t>
  </si>
  <si>
    <t xml:space="preserve">Callan Individual 2x semana / QUA/SEX - 09:00 - 10:00  / Stage 9 / Cibely  </t>
  </si>
  <si>
    <t xml:space="preserve">Marcia  </t>
  </si>
  <si>
    <t xml:space="preserve">Callan Individual 2x semana / QUA/SEX - 17:00 - 18:00  / Stage 8 / Marcia  </t>
  </si>
  <si>
    <t xml:space="preserve">Adriana </t>
  </si>
  <si>
    <t xml:space="preserve">Callan Individual 2x semana / TER/QUI - 08:00 - 09:00  / Business / Adriana </t>
  </si>
  <si>
    <t xml:space="preserve">Erika </t>
  </si>
  <si>
    <t xml:space="preserve">Callan Individual 2x semana / TER/QUI - 08:00 - 09:00  / Stage 2 / Erika </t>
  </si>
  <si>
    <t xml:space="preserve">Nair </t>
  </si>
  <si>
    <t xml:space="preserve">Callan Individual 2x semana / TER/QUI - 08:00 - 09:00  / Stage 7 / Nair </t>
  </si>
  <si>
    <t xml:space="preserve">Evelyn </t>
  </si>
  <si>
    <t xml:space="preserve">Callan Individual 2x semana / TER/QUI - 09:00 - 10:00  / Stage 3 / Evelyn </t>
  </si>
  <si>
    <t xml:space="preserve">Karla </t>
  </si>
  <si>
    <t xml:space="preserve">Callan Individual 2x semana / TER/QUI - 09:00 - 10:00  / Stage 7 / Karla </t>
  </si>
  <si>
    <t xml:space="preserve">Kristiny </t>
  </si>
  <si>
    <t xml:space="preserve">Callan Individual 2x semana / TER/QUI - 09:00 - 10:00  / Stage 6 / Kristiny </t>
  </si>
  <si>
    <t xml:space="preserve">Valuska </t>
  </si>
  <si>
    <t xml:space="preserve">Callan Individual 2x semana / TER/QUI - 11:00 - 12:00  / Stage 8 / Valuska </t>
  </si>
  <si>
    <t xml:space="preserve">Adalberto </t>
  </si>
  <si>
    <t xml:space="preserve">Callan Individual 2x semana / TER/QUI - 12:00 - 13:00  / Stage 4 / Adalberto </t>
  </si>
  <si>
    <t xml:space="preserve">Helena </t>
  </si>
  <si>
    <t xml:space="preserve">Callan Individual 2x semana / TER/QUI - 13:00 - 14:00  / Stage 1 / Helena </t>
  </si>
  <si>
    <t xml:space="preserve">Kesia  </t>
  </si>
  <si>
    <t xml:space="preserve">Callan Individual 2x semana / TER/QUI - 18:00 - 19:00  / Stage 2 / Kesia  </t>
  </si>
  <si>
    <t xml:space="preserve">Xêniai </t>
  </si>
  <si>
    <t xml:space="preserve">Callan Individual 2x semana / TER/QUI - 20:00 - 21:00  / Stage 1 / Xêniai </t>
  </si>
  <si>
    <t xml:space="preserve">Onofre </t>
  </si>
  <si>
    <t xml:space="preserve">Callan Individual 2x semana / TER/QUI - 21:00 - 22:00  / Stage 2 / Onofre </t>
  </si>
  <si>
    <t xml:space="preserve">Vinícius </t>
  </si>
  <si>
    <t xml:space="preserve">Callan Individual 2x semana / SEG/QUI - 08:00 - 09:00  / Stage 5 / Vinícius </t>
  </si>
  <si>
    <t xml:space="preserve">Guilherme </t>
  </si>
  <si>
    <t xml:space="preserve">Callan Individual 2x semana / SEG/QUI - 21:00 - 22:00  / Stage 1 / Guilherme </t>
  </si>
  <si>
    <t xml:space="preserve">Jeruza </t>
  </si>
  <si>
    <t xml:space="preserve">Callan Individual 2x semana / SEG/QUA - 09:00 - 10:00  / Stage 8 / Jeruza </t>
  </si>
  <si>
    <t xml:space="preserve">Ricarfdo </t>
  </si>
  <si>
    <t xml:space="preserve">Callan Individual 2x semana / SEG/QUA - 11:00 - 12:00  / Stage 3 / Ricarfdo </t>
  </si>
  <si>
    <t xml:space="preserve">Fabiana </t>
  </si>
  <si>
    <t xml:space="preserve">Callan Individual 2x semana / SEG/QUA - 14:00 - 15:00  / Stage 7 / Fabiana </t>
  </si>
  <si>
    <t xml:space="preserve">Heidi </t>
  </si>
  <si>
    <t xml:space="preserve">Callan Individual 2x semana / SEG/QUA - 18:00 - 19:00  / Conversation / Heidi </t>
  </si>
  <si>
    <t>Raul</t>
  </si>
  <si>
    <t>Callan Individual 2x semana / SEG/QUA - 20:00 - 21:00  / Stage 7 / Raul</t>
  </si>
  <si>
    <t xml:space="preserve">Celio </t>
  </si>
  <si>
    <t xml:space="preserve">Callan Individual 2x semana / SEG/QUA - 21:00 - 22:00  / Stage 3 / Celio </t>
  </si>
  <si>
    <t xml:space="preserve">Sarah  </t>
  </si>
  <si>
    <t xml:space="preserve">Callan Individual 2x semana / SEG/TER - 15:00 - 16:00  / Stage 4 / Sarah  </t>
  </si>
  <si>
    <t xml:space="preserve">Doriana </t>
  </si>
  <si>
    <t xml:space="preserve">Callan Individual 2x semana / SEG/TER - 16:00 - 17:00  / Stage 2 / Doriana </t>
  </si>
  <si>
    <t xml:space="preserve">Saulo </t>
  </si>
  <si>
    <t xml:space="preserve">Callan Individual 2x semana / SEG/TER - 19:00 - 20:00  / Stage 5 / Saulo </t>
  </si>
  <si>
    <t xml:space="preserve">Josias  </t>
  </si>
  <si>
    <t xml:space="preserve">Callan Individual 3x semana / SEG - 13:00 - 14:00 | QUA - 20:00 - 21:00 | SEX - 13:00 - 14:00  / Stage 3 / Josias  </t>
  </si>
  <si>
    <t xml:space="preserve">Valquíria </t>
  </si>
  <si>
    <t xml:space="preserve">Callan Individual 3x semana / SEG - 14:00 - 16:00 | TER - 14:00 - 15:00  / Stage 7 / Valquíria </t>
  </si>
  <si>
    <t xml:space="preserve">Luciano </t>
  </si>
  <si>
    <t xml:space="preserve">Callan Individual 3x semana / TER/QUI - 17:00 - 18:00 | SEX - 14:00 - 15:00  / Stage 5 / Luciano </t>
  </si>
  <si>
    <t xml:space="preserve">Isaac </t>
  </si>
  <si>
    <t xml:space="preserve">Callan Individual 3x semana / SEG/TER/SEX - 19:00 - 20:00  / Stage 6 / Isaac </t>
  </si>
  <si>
    <t xml:space="preserve">Elisabete </t>
  </si>
  <si>
    <t xml:space="preserve">Callan Individual 5x semana / SEG/TER/QUA/QUI/SEX - 09:00 - 10:00  / Stage 8 / Elisabete </t>
  </si>
  <si>
    <t xml:space="preserve">Giselda </t>
  </si>
  <si>
    <t xml:space="preserve">Callan Individual 5x semana / SEG/TER/QUA/QUI/SEX - 10:00 - 11:00  / Stage 3 / Giselda </t>
  </si>
  <si>
    <t xml:space="preserve">Meire </t>
  </si>
  <si>
    <t xml:space="preserve">Callan Individual 5x semana / SEG/TER/QUA/QUI/SEX - 13:00 - 14:00  / Stage 4 / Meire </t>
  </si>
  <si>
    <t xml:space="preserve">Ana Maria </t>
  </si>
  <si>
    <t xml:space="preserve">Callan Individual 5x semana / SEG/TER/QUA/QUI/SEX - 17:00 - 18:00  / Conversation / Ana Maria </t>
  </si>
  <si>
    <t xml:space="preserve">Gustavo </t>
  </si>
  <si>
    <t xml:space="preserve">Callan Individual 6 aulas mês / QUA - 12:00 - 13:00 | SEX - 18:00 - 19:00  / Stage 6 / Gustavo </t>
  </si>
  <si>
    <t xml:space="preserve">Lucas </t>
  </si>
  <si>
    <t xml:space="preserve">Callan Individual 6 aulas mês / TER/QUA - 16:00 - 17:00  / Stage 4 / Lucas </t>
  </si>
  <si>
    <t xml:space="preserve">Roberto  </t>
  </si>
  <si>
    <t xml:space="preserve">Callan Individual 6 aulas mês / QUI - 19:00 - 21:00  / Stage 3 / Roberto  </t>
  </si>
  <si>
    <t xml:space="preserve">David </t>
  </si>
  <si>
    <t xml:space="preserve">Callan Individual 6 aulas mês / TER/QUI - 20:00 - 21:00  / Stage 7 / David </t>
  </si>
  <si>
    <t xml:space="preserve">Berillo  </t>
  </si>
  <si>
    <t xml:space="preserve">Callan Individual 6 aulas mês / SEG/QUA - 21:00 - 22:00  / Stage 9 / Berillo  </t>
  </si>
  <si>
    <t xml:space="preserve">Josueldo </t>
  </si>
  <si>
    <t xml:space="preserve">Conversation 2x semana / SEG/QUA - 19:00 - 20:00  / Conversation / Josueldo </t>
  </si>
  <si>
    <t xml:space="preserve">Amanda </t>
  </si>
  <si>
    <t xml:space="preserve">Conversation 4 aulas mês / TER - 16:00 - 17:00  / Conversation / Amanda </t>
  </si>
  <si>
    <t xml:space="preserve">Lotação </t>
  </si>
  <si>
    <t>Lotação abaixo</t>
  </si>
  <si>
    <t>Lotação ok</t>
  </si>
  <si>
    <t>Lotação acima</t>
  </si>
  <si>
    <t>TER/QUI</t>
  </si>
  <si>
    <t>Horário</t>
  </si>
  <si>
    <t>Turma | Sala</t>
  </si>
  <si>
    <t>Estágio Atual</t>
  </si>
  <si>
    <t>Última Aula</t>
  </si>
  <si>
    <t>Last Word</t>
  </si>
  <si>
    <t>Início</t>
  </si>
  <si>
    <t xml:space="preserve">Término </t>
  </si>
  <si>
    <t>Qtd Alunos</t>
  </si>
  <si>
    <t>Dupla Everson e Rosangela | 04</t>
  </si>
  <si>
    <t>Stage 2(3/34)</t>
  </si>
  <si>
    <r>
      <rPr>
        <b/>
        <sz val="7"/>
        <color indexed="11"/>
        <rFont val="SansSerif"/>
      </rPr>
      <t>2</t>
    </r>
  </si>
  <si>
    <t>Turma York  | 04</t>
  </si>
  <si>
    <t>Stage 3(7/38)</t>
  </si>
  <si>
    <t>TER/QUA</t>
  </si>
  <si>
    <t>Dupla Ariane e Rafael | 02</t>
  </si>
  <si>
    <t>Stage 6(3/43)</t>
  </si>
  <si>
    <t>SEG/QUA/SEX</t>
  </si>
  <si>
    <t>Dupla Robson e Fábio | 03</t>
  </si>
  <si>
    <t>Stage 1(6/23)</t>
  </si>
  <si>
    <t>SEG/TER/QUA/QUI/SEX</t>
  </si>
  <si>
    <t>Geiza e Benedito (5) | 05</t>
  </si>
  <si>
    <t>Stage 6(17/43)</t>
  </si>
  <si>
    <t>Dupla Ellen e Michel | 01</t>
  </si>
  <si>
    <t>Stage 4(41/47)</t>
  </si>
  <si>
    <t>Turma Gateshead | 05</t>
  </si>
  <si>
    <t>Callan for Kids 5(32/23)</t>
  </si>
  <si>
    <r>
      <rPr>
        <b/>
        <sz val="7"/>
        <color indexed="11"/>
        <rFont val="SansSerif"/>
      </rPr>
      <t>3</t>
    </r>
  </si>
  <si>
    <t>Liliane Figueiredo dos Santos Perez Batista | 07</t>
  </si>
  <si>
    <t>Stage 2(15/34)</t>
  </si>
  <si>
    <r>
      <rPr>
        <b/>
        <sz val="7"/>
        <color indexed="11"/>
        <rFont val="SansSerif"/>
      </rPr>
      <t>1</t>
    </r>
  </si>
  <si>
    <t>Cássia Menezes Barros | 01</t>
  </si>
  <si>
    <t>Conversation(44/20)</t>
  </si>
  <si>
    <t>Guilherme Fath 1 | 02</t>
  </si>
  <si>
    <t>Stage 8(17/39)</t>
  </si>
  <si>
    <t>Célia dos Prazeres  | 01</t>
  </si>
  <si>
    <t>Stage 7(73/42)</t>
  </si>
  <si>
    <t>Regina Cruz | 04</t>
  </si>
  <si>
    <t>Stage 9(44/50)</t>
  </si>
  <si>
    <t>José Carlos Macieira. | 02</t>
  </si>
  <si>
    <t>Stage 4(33/47)</t>
  </si>
  <si>
    <t>Julia Montemor | 02</t>
  </si>
  <si>
    <t>Stage 4(7/47)</t>
  </si>
  <si>
    <t>Debora Latoch | 05</t>
  </si>
  <si>
    <t>Conversation(78/20)</t>
  </si>
  <si>
    <t>Mayara Cruz | 01</t>
  </si>
  <si>
    <t>Stage 5(7/43)</t>
  </si>
  <si>
    <t>Reynaldo Pinheiro | 05</t>
  </si>
  <si>
    <t>Stage 9(25/50)</t>
  </si>
  <si>
    <t>Elza Maria Bistafa e Silva | 02</t>
  </si>
  <si>
    <t>Mylena Volodka Fernandes (Conversação) | 01</t>
  </si>
  <si>
    <t>Conversation(10/20)</t>
  </si>
  <si>
    <t>Elaine Alves Individual  | 02</t>
  </si>
  <si>
    <t>Stage 4(62/47)</t>
  </si>
  <si>
    <t>QUA/SEX</t>
  </si>
  <si>
    <t>Cinthia Ferreira Monteiro Corsi | 02</t>
  </si>
  <si>
    <t>Stage 7(26/42)</t>
  </si>
  <si>
    <t>Pedro Amaral | 06</t>
  </si>
  <si>
    <t>Stage 9(37/50)</t>
  </si>
  <si>
    <t>João Diego Rosa  | 10</t>
  </si>
  <si>
    <t>Stage 8(21/39)</t>
  </si>
  <si>
    <t>Marina Agueda | 06</t>
  </si>
  <si>
    <t>Business(35/20)</t>
  </si>
  <si>
    <t>Daiane Pereira dos Santos | 01</t>
  </si>
  <si>
    <t>Stage 2(50/34)</t>
  </si>
  <si>
    <t>Nilton José Alvim | 01</t>
  </si>
  <si>
    <t>Stage 7(33/42)</t>
  </si>
  <si>
    <t>Renata Petta | 01</t>
  </si>
  <si>
    <t>Stage 3(54/38)</t>
  </si>
  <si>
    <t>Danusa Poleze | 05</t>
  </si>
  <si>
    <t>Vinicius Bandeira | 08</t>
  </si>
  <si>
    <t>Stage 6(35/43)</t>
  </si>
  <si>
    <t>Rafael Marques de Petta | 04</t>
  </si>
  <si>
    <t>Inayê Pessoa Braga Nesi | 05</t>
  </si>
  <si>
    <t>Stage 4(49/47)</t>
  </si>
  <si>
    <t>Ana Carolina da Conceição de Souza | 04</t>
  </si>
  <si>
    <t>Stage 1(55/23)</t>
  </si>
  <si>
    <t>Henrique Queiroz  | 02</t>
  </si>
  <si>
    <t>Stage 2(36/34)</t>
  </si>
  <si>
    <t>Edna Katia Gaiardoni | 01</t>
  </si>
  <si>
    <t>Stage 1(13/23)</t>
  </si>
  <si>
    <t>Erica Cinthia Conceição Duarte | 10</t>
  </si>
  <si>
    <t>Stage 2(41/34)</t>
  </si>
  <si>
    <r>
      <rPr>
        <b/>
        <sz val="7"/>
        <color indexed="51"/>
        <rFont val="SansSerif"/>
      </rPr>
      <t>0</t>
    </r>
  </si>
  <si>
    <t>SEG/QUI</t>
  </si>
  <si>
    <t>Wladimir Stockhausenn | 01</t>
  </si>
  <si>
    <t>Stage 5(39/43)</t>
  </si>
  <si>
    <t>Eduardo Miguel | 03</t>
  </si>
  <si>
    <t>Stage 1(14/23)</t>
  </si>
  <si>
    <t>SEG/QUA</t>
  </si>
  <si>
    <t>Luisa de Gouveia | 05</t>
  </si>
  <si>
    <t>Stage 8(39/39)</t>
  </si>
  <si>
    <t>Ana Paula Costa Souza | 06</t>
  </si>
  <si>
    <t>Stage 3(11/38)</t>
  </si>
  <si>
    <t>Aliete Raquel Façanha | 05</t>
  </si>
  <si>
    <t>Stage 7(86/42)</t>
  </si>
  <si>
    <t>1 Rogério Guimarães Frota Cordeiro | 01</t>
  </si>
  <si>
    <t>Conversation(88/20)</t>
  </si>
  <si>
    <t>Diego Deosti | 06</t>
  </si>
  <si>
    <t>Stage 7(14/42)</t>
  </si>
  <si>
    <t>Elivan Santos Coelho | 01</t>
  </si>
  <si>
    <t>Stage 3(27/38)</t>
  </si>
  <si>
    <t>SEG/TER</t>
  </si>
  <si>
    <t>Carlos Henrique Azevedo  | 02</t>
  </si>
  <si>
    <t>Stage 4(31/47)</t>
  </si>
  <si>
    <t>Aline Leonardi | 01</t>
  </si>
  <si>
    <t>Stage 2(29/34)</t>
  </si>
  <si>
    <t>Elisangela Damasceno  | 02</t>
  </si>
  <si>
    <t>Stage 5(34/43)</t>
  </si>
  <si>
    <t>Josivaldo Pessoa  | 01</t>
  </si>
  <si>
    <t>Stage 3(38/38)</t>
  </si>
  <si>
    <t>Vivian Giorgi Puerta | 02</t>
  </si>
  <si>
    <t>Stage 7(55/42)</t>
  </si>
  <si>
    <t>TER/QUI/SEX</t>
  </si>
  <si>
    <t>Julio Sumikawa | 01</t>
  </si>
  <si>
    <t>Stage 5(19/43)</t>
  </si>
  <si>
    <t>SEG/TER/SEX</t>
  </si>
  <si>
    <t>Se Wan de Campos | 01</t>
  </si>
  <si>
    <t>Stage 6(8/43)</t>
  </si>
  <si>
    <t>SEG/TER/QUA/SEX</t>
  </si>
  <si>
    <t>Ana Celia Minuto de Campos | 02</t>
  </si>
  <si>
    <t>Stage 1(61/23)</t>
  </si>
  <si>
    <t>Luiz Carlos Porto | 01</t>
  </si>
  <si>
    <t>Stage 8(133/39)</t>
  </si>
  <si>
    <t>Giselly Pinheiro | 02</t>
  </si>
  <si>
    <t>Stage 3(16/38)</t>
  </si>
  <si>
    <t>Wagner S. Bertunes Barreiros | 02</t>
  </si>
  <si>
    <t>Stage 4(61/47)</t>
  </si>
  <si>
    <t>Adriana de Oliveira Dantas | 03</t>
  </si>
  <si>
    <t>Conversation(90/20)</t>
  </si>
  <si>
    <t>Eliane Barbosa Alves | 02</t>
  </si>
  <si>
    <t>Stage 6(25/43)</t>
  </si>
  <si>
    <t>Lara Roberta Rufo | 01</t>
  </si>
  <si>
    <t>Stage 4(25/47)</t>
  </si>
  <si>
    <t>Stéphany Moraes Martins  | 09</t>
  </si>
  <si>
    <t>Stage 3(32/38)</t>
  </si>
  <si>
    <t>Laisa Daniel | 02</t>
  </si>
  <si>
    <t>Stage 7(27/42)</t>
  </si>
  <si>
    <t>Leticia Gomes de Araujo  | 02</t>
  </si>
  <si>
    <t>Stage 9(7/50)</t>
  </si>
  <si>
    <t>Turma Baker Street | 06</t>
  </si>
  <si>
    <t>Stage 1(21/23)</t>
  </si>
  <si>
    <t>Turma Cambridge | 01</t>
  </si>
  <si>
    <t>Stage 2(44/34)</t>
  </si>
  <si>
    <t>Turma Kidlington | 03</t>
  </si>
  <si>
    <t>Stage 9(84/50)</t>
  </si>
  <si>
    <t>Turma St James | 04</t>
  </si>
  <si>
    <t>Stage 3(17/38)</t>
  </si>
  <si>
    <t>Turma Shoreditch | 04</t>
  </si>
  <si>
    <t>Stage 1(2/23)</t>
  </si>
  <si>
    <r>
      <rPr>
        <b/>
        <sz val="7"/>
        <color indexed="11"/>
        <rFont val="SansSerif"/>
      </rPr>
      <t>4</t>
    </r>
  </si>
  <si>
    <t>Turma Sheffield | 08</t>
  </si>
  <si>
    <t>Turma Whitechapel | 03</t>
  </si>
  <si>
    <t>Stage 4(9/47)</t>
  </si>
  <si>
    <t>Turma Brent Cross | 01</t>
  </si>
  <si>
    <t>Turma Leeds | 04</t>
  </si>
  <si>
    <t>Stage 5(17/43)</t>
  </si>
  <si>
    <t>Turma Bloomsbury | 08</t>
  </si>
  <si>
    <t>Stage 1(0/23)</t>
  </si>
  <si>
    <t>Turma Nottingham  | 03</t>
  </si>
  <si>
    <t>Stage 6(11/43)</t>
  </si>
  <si>
    <t>Turma Brixton | 01</t>
  </si>
  <si>
    <t>Stage 1(20/23)</t>
  </si>
  <si>
    <t>Turma Derby  | 02</t>
  </si>
  <si>
    <t>Stage 4(3/47)</t>
  </si>
  <si>
    <t>SEG/TER/QUA</t>
  </si>
  <si>
    <t>Turma Durham | 06</t>
  </si>
  <si>
    <t>Stage 3(44/38)</t>
  </si>
  <si>
    <t>SEG/TER/QUA/QUI</t>
  </si>
  <si>
    <t>Turma Oxford | 02</t>
  </si>
  <si>
    <t>Stage 7(78/42)</t>
  </si>
  <si>
    <t>Turma Kings Cross | 06</t>
  </si>
  <si>
    <t>Stage 8(42/39)</t>
  </si>
  <si>
    <t>Turma Manchester | 01</t>
  </si>
  <si>
    <t>Stage 6(31/43)</t>
  </si>
  <si>
    <t>Turma Bristol | 01</t>
  </si>
  <si>
    <t>Stage 9(9/50)</t>
  </si>
  <si>
    <t>Turma Dublin | 04</t>
  </si>
  <si>
    <t>Stage 3(42/38)</t>
  </si>
  <si>
    <t>Turma Knightsbridge | 05</t>
  </si>
  <si>
    <t>Stage 5(27/43)</t>
  </si>
  <si>
    <t>Turma Westminster | 01</t>
  </si>
  <si>
    <t>Stage 5(15/43)</t>
  </si>
  <si>
    <t>Turma Paddington | 04</t>
  </si>
  <si>
    <t>Stage 1(80/23)</t>
  </si>
  <si>
    <t>Turma Marylebone | 01</t>
  </si>
  <si>
    <t>Stage 2(30/34)</t>
  </si>
  <si>
    <t>Turma Northampton  | 03</t>
  </si>
  <si>
    <t>Stage 7(20/42)</t>
  </si>
  <si>
    <t>Turma Basildon | 01</t>
  </si>
  <si>
    <t>Stage 10(18/47)</t>
  </si>
  <si>
    <t>Turma Southampton | 03</t>
  </si>
  <si>
    <t>Stage 6(72/43)</t>
  </si>
  <si>
    <t>Turma Rugby | 04</t>
  </si>
  <si>
    <t>Stage 4(17/47)</t>
  </si>
  <si>
    <t>Turma Glasgow  | 03</t>
  </si>
  <si>
    <t>Stage 4(34/47)</t>
  </si>
  <si>
    <t>Turma Waterloo | 07</t>
  </si>
  <si>
    <t>Stage 3(25/38)</t>
  </si>
  <si>
    <t>Turma Stonehenge | 05</t>
  </si>
  <si>
    <t>Stage 5(78/43)</t>
  </si>
  <si>
    <t>Turma Clapham | 02</t>
  </si>
  <si>
    <t>Turma Portsmouth | 03</t>
  </si>
  <si>
    <t>Stage 7(65/42)</t>
  </si>
  <si>
    <t>Turma Canterbury | 01</t>
  </si>
  <si>
    <t>Stage 6(4/43)</t>
  </si>
  <si>
    <t>Turma Bath | 01</t>
  </si>
  <si>
    <t>Stage 2(60/34)</t>
  </si>
  <si>
    <t>Turma Richmond | 05</t>
  </si>
  <si>
    <t>Turma Aula Extra | 03</t>
  </si>
  <si>
    <t>Conversation(53/20)</t>
  </si>
  <si>
    <t>Andreia J Yoshida | 05</t>
  </si>
  <si>
    <t>Conversation(112/20)</t>
  </si>
  <si>
    <t>Treinamento | 01</t>
  </si>
  <si>
    <t>Conversation(26/20)</t>
  </si>
  <si>
    <t>Gabriela Barros Basílio Pinto | 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</si>
</sst>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[$-F400]h:mm:ss\ AM/PM"/>
    <numFmt numFmtId="165" formatCode="0_ ;[Red]\-0\ "/>
    <numFmt numFmtId="166" formatCode="dd\ mmmmm\,\ yyyy"/>
  </numFmts>
  <fonts count="29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7"/>
      <name val="Calibri"/>
      <family val="2"/>
      <scheme val="minor"/>
    </font>
    <font>
      <b/>
      <sz val="11"/>
      <color theme="5"/>
      <name val="Calibri"/>
      <family val="2"/>
      <scheme val="minor"/>
    </font>
    <font>
      <sz val="11"/>
      <color theme="5"/>
      <name val="Calibri"/>
      <family val="2"/>
      <scheme val="minor"/>
    </font>
    <font>
      <b/>
      <sz val="11"/>
      <color theme="9" tint="-0.249977111117893"/>
      <name val="Calibri"/>
      <family val="2"/>
      <scheme val="minor"/>
    </font>
    <font>
      <sz val="11"/>
      <color theme="9" tint="-0.249977111117893"/>
      <name val="Calibri"/>
      <family val="2"/>
      <scheme val="minor"/>
    </font>
    <font>
      <b/>
      <sz val="11"/>
      <color rgb="FF00B050"/>
      <name val="Calibri"/>
      <family val="2"/>
      <scheme val="minor"/>
    </font>
    <font>
      <b/>
      <sz val="12"/>
      <color theme="5"/>
      <name val="Calibri"/>
      <family val="2"/>
      <scheme val="minor"/>
    </font>
    <font>
      <b/>
      <sz val="12"/>
      <color theme="4"/>
      <name val="Calibri"/>
      <family val="2"/>
      <scheme val="minor"/>
    </font>
    <font>
      <b/>
      <sz val="12"/>
      <color rgb="FFAB74D5"/>
      <name val="Calibri"/>
      <family val="2"/>
      <scheme val="minor"/>
    </font>
    <font>
      <sz val="18"/>
      <color theme="1"/>
      <name val="Calibri"/>
      <family val="2"/>
      <scheme val="minor"/>
    </font>
    <font>
      <sz val="11"/>
      <color theme="1"/>
      <name val="Calibri"/>
      <family val="1"/>
      <charset val="2"/>
      <scheme val="minor"/>
    </font>
    <font>
      <b/>
      <sz val="11"/>
      <color rgb="FFFF000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9"/>
      <color indexed="8"/>
      <name val="SansSerif"/>
    </font>
    <font>
      <sz val="10"/>
      <color indexed="8"/>
      <name val="SansSerif"/>
    </font>
    <font>
      <sz val="7"/>
      <color indexed="8"/>
      <name val="SansSerif"/>
    </font>
    <font>
      <b/>
      <sz val="14"/>
      <color indexed="8"/>
      <name val="SansSerif"/>
    </font>
    <font>
      <b/>
      <u/>
      <sz val="10"/>
      <color indexed="8"/>
      <name val="SansSerif"/>
    </font>
    <font>
      <b/>
      <sz val="9"/>
      <color indexed="8"/>
      <name val="SansSerif"/>
    </font>
    <font>
      <b/>
      <sz val="7"/>
      <color indexed="8"/>
      <name val="SansSerif"/>
    </font>
    <font>
      <b/>
      <sz val="7"/>
      <color indexed="11"/>
      <name val="SansSerif"/>
    </font>
    <font>
      <b/>
      <sz val="10"/>
      <color indexed="8"/>
      <name val="SansSerif"/>
    </font>
    <font>
      <b/>
      <sz val="7"/>
      <color indexed="51"/>
      <name val="SansSerif"/>
    </font>
    <font>
      <sz val="9"/>
      <color indexed="8"/>
      <name val="SansSerif"/>
    </font>
  </fonts>
  <fills count="19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0"/>
        <bgColor indexed="64"/>
      </patternFill>
    </fill>
    <fill>
      <patternFill patternType="solid">
        <fgColor rgb="FF353E99"/>
        <bgColor indexed="64"/>
      </patternFill>
    </fill>
    <fill>
      <patternFill patternType="solid">
        <fgColor rgb="FFEF536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8EB93C"/>
        <bgColor indexed="64"/>
      </patternFill>
    </fill>
    <fill>
      <patternFill patternType="solid">
        <fgColor rgb="FF528CC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1"/>
        <bgColor theme="1"/>
      </patternFill>
    </fill>
    <fill>
      <patternFill patternType="solid">
        <fgColor rgb="FFDDE1F7"/>
        <bgColor indexed="64"/>
      </patternFill>
    </fill>
    <fill>
      <patternFill patternType="solid">
        <fgColor rgb="FFFCDCE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31"/>
        <bgColor indexed="64"/>
      </patternFill>
    </fill>
  </fills>
  <borders count="28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theme="4" tint="0.39997558519241921"/>
      </bottom>
      <diagonal/>
    </border>
    <border>
      <left style="medium">
        <color indexed="64"/>
      </left>
      <right/>
      <top/>
      <bottom/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theme="4" tint="0.39997558519241921"/>
      </top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/>
      <bottom style="thin">
        <color indexed="23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8"/>
      </right>
      <top/>
      <bottom style="thin">
        <color indexed="8"/>
      </bottom>
      <diagonal/>
    </border>
  </borders>
  <cellStyleXfs count="2">
    <xf numFmtId="0" fontId="0" fillId="0" borderId="0"/>
    <xf numFmtId="9" fontId="17" fillId="0" borderId="0" applyFont="0" applyFill="0" applyBorder="0" applyAlignment="0" applyProtection="0"/>
  </cellStyleXfs>
  <cellXfs count="1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2" fillId="0" borderId="0" xfId="0" applyFont="1"/>
    <xf numFmtId="0" fontId="0" fillId="3" borderId="4" xfId="0" applyFill="1" applyBorder="1"/>
    <xf numFmtId="165" fontId="0" fillId="0" borderId="0" xfId="0" applyNumberFormat="1"/>
    <xf numFmtId="0" fontId="0" fillId="0" borderId="0" xfId="0" pivotButton="1" applyAlignment="1">
      <alignment horizont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0" fillId="0" borderId="6" xfId="0" applyBorder="1"/>
    <xf numFmtId="0" fontId="0" fillId="0" borderId="7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5" fillId="0" borderId="11" xfId="0" applyFont="1" applyBorder="1"/>
    <xf numFmtId="0" fontId="6" fillId="0" borderId="11" xfId="0" applyFont="1" applyBorder="1"/>
    <xf numFmtId="0" fontId="7" fillId="0" borderId="11" xfId="0" applyFont="1" applyBorder="1"/>
    <xf numFmtId="0" fontId="6" fillId="0" borderId="0" xfId="0" applyFont="1"/>
    <xf numFmtId="0" fontId="7" fillId="0" borderId="0" xfId="0" applyFont="1"/>
    <xf numFmtId="0" fontId="8" fillId="4" borderId="11" xfId="0" applyFont="1" applyFill="1" applyBorder="1"/>
    <xf numFmtId="0" fontId="9" fillId="4" borderId="11" xfId="0" applyFont="1" applyFill="1" applyBorder="1"/>
    <xf numFmtId="0" fontId="10" fillId="0" borderId="11" xfId="0" applyFont="1" applyBorder="1"/>
    <xf numFmtId="0" fontId="10" fillId="0" borderId="0" xfId="0" applyFont="1"/>
    <xf numFmtId="0" fontId="2" fillId="3" borderId="2" xfId="0" applyFont="1" applyFill="1" applyBorder="1"/>
    <xf numFmtId="9" fontId="0" fillId="0" borderId="0" xfId="0" applyNumberFormat="1"/>
    <xf numFmtId="0" fontId="0" fillId="10" borderId="0" xfId="0" applyFill="1"/>
    <xf numFmtId="0" fontId="0" fillId="10" borderId="11" xfId="0" applyFill="1" applyBorder="1"/>
    <xf numFmtId="0" fontId="2" fillId="10" borderId="0" xfId="0" applyFont="1" applyFill="1" applyAlignment="1">
      <alignment horizontal="center" vertical="center"/>
    </xf>
    <xf numFmtId="0" fontId="11" fillId="0" borderId="0" xfId="0" applyFont="1" applyAlignment="1">
      <alignment horizontal="center"/>
    </xf>
    <xf numFmtId="9" fontId="0" fillId="0" borderId="0" xfId="0" applyNumberFormat="1" applyAlignment="1">
      <alignment horizontal="center"/>
    </xf>
    <xf numFmtId="0" fontId="0" fillId="0" borderId="1" xfId="0" applyBorder="1"/>
    <xf numFmtId="0" fontId="12" fillId="0" borderId="5" xfId="0" applyFont="1" applyBorder="1" applyAlignment="1">
      <alignment horizontal="center"/>
    </xf>
    <xf numFmtId="0" fontId="11" fillId="0" borderId="3" xfId="0" applyFont="1" applyBorder="1" applyAlignment="1">
      <alignment horizontal="center"/>
    </xf>
    <xf numFmtId="0" fontId="0" fillId="0" borderId="13" xfId="0" applyBorder="1"/>
    <xf numFmtId="0" fontId="13" fillId="0" borderId="8" xfId="0" applyFont="1" applyBorder="1" applyAlignment="1">
      <alignment horizontal="center"/>
    </xf>
    <xf numFmtId="0" fontId="2" fillId="3" borderId="12" xfId="0" applyFont="1" applyFill="1" applyBorder="1"/>
    <xf numFmtId="0" fontId="1" fillId="11" borderId="0" xfId="0" applyFont="1" applyFill="1" applyAlignment="1">
      <alignment horizontal="center" vertical="center"/>
    </xf>
    <xf numFmtId="0" fontId="0" fillId="0" borderId="0" xfId="0" applyAlignment="1">
      <alignment horizontal="right"/>
    </xf>
    <xf numFmtId="0" fontId="3" fillId="2" borderId="0" xfId="0" applyFont="1" applyFill="1" applyAlignment="1">
      <alignment horizontal="center"/>
    </xf>
    <xf numFmtId="0" fontId="3" fillId="2" borderId="0" xfId="0" applyFont="1" applyFill="1" applyAlignment="1">
      <alignment horizontal="left"/>
    </xf>
    <xf numFmtId="0" fontId="14" fillId="0" borderId="0" xfId="0" applyFont="1"/>
    <xf numFmtId="0" fontId="15" fillId="0" borderId="0" xfId="0" applyFont="1"/>
    <xf numFmtId="0" fontId="0" fillId="12" borderId="0" xfId="0" applyFill="1"/>
    <xf numFmtId="0" fontId="0" fillId="12" borderId="0" xfId="0" applyFill="1" applyAlignment="1">
      <alignment horizontal="left" indent="1"/>
    </xf>
    <xf numFmtId="0" fontId="2" fillId="12" borderId="2" xfId="0" applyFont="1" applyFill="1" applyBorder="1" applyAlignment="1">
      <alignment horizontal="left"/>
    </xf>
    <xf numFmtId="0" fontId="0" fillId="13" borderId="0" xfId="0" applyFill="1"/>
    <xf numFmtId="0" fontId="2" fillId="13" borderId="0" xfId="0" applyFont="1" applyFill="1" applyAlignment="1">
      <alignment horizontal="left"/>
    </xf>
    <xf numFmtId="0" fontId="16" fillId="13" borderId="0" xfId="0" applyFont="1" applyFill="1"/>
    <xf numFmtId="0" fontId="0" fillId="13" borderId="1" xfId="0" applyFill="1" applyBorder="1"/>
    <xf numFmtId="0" fontId="0" fillId="13" borderId="16" xfId="0" applyFill="1" applyBorder="1"/>
    <xf numFmtId="9" fontId="0" fillId="13" borderId="17" xfId="0" applyNumberFormat="1" applyFill="1" applyBorder="1"/>
    <xf numFmtId="0" fontId="2" fillId="13" borderId="1" xfId="0" applyFont="1" applyFill="1" applyBorder="1" applyAlignment="1">
      <alignment horizontal="center"/>
    </xf>
    <xf numFmtId="0" fontId="0" fillId="13" borderId="1" xfId="0" applyFill="1" applyBorder="1" applyAlignment="1">
      <alignment horizontal="left"/>
    </xf>
    <xf numFmtId="9" fontId="0" fillId="13" borderId="7" xfId="0" applyNumberFormat="1" applyFill="1" applyBorder="1"/>
    <xf numFmtId="0" fontId="2" fillId="13" borderId="15" xfId="0" applyFont="1" applyFill="1" applyBorder="1" applyAlignment="1">
      <alignment horizontal="center"/>
    </xf>
    <xf numFmtId="0" fontId="0" fillId="13" borderId="15" xfId="0" applyFill="1" applyBorder="1" applyAlignment="1">
      <alignment horizontal="center"/>
    </xf>
    <xf numFmtId="9" fontId="0" fillId="13" borderId="10" xfId="0" applyNumberFormat="1" applyFill="1" applyBorder="1"/>
    <xf numFmtId="0" fontId="2" fillId="13" borderId="14" xfId="0" applyFont="1" applyFill="1" applyBorder="1" applyAlignment="1">
      <alignment horizontal="center"/>
    </xf>
    <xf numFmtId="0" fontId="0" fillId="13" borderId="14" xfId="0" applyFill="1" applyBorder="1" applyAlignment="1">
      <alignment horizontal="center"/>
    </xf>
    <xf numFmtId="0" fontId="0" fillId="13" borderId="11" xfId="0" applyFill="1" applyBorder="1"/>
    <xf numFmtId="0" fontId="2" fillId="13" borderId="11" xfId="0" applyFont="1" applyFill="1" applyBorder="1" applyAlignment="1">
      <alignment horizontal="left"/>
    </xf>
    <xf numFmtId="0" fontId="0" fillId="12" borderId="0" xfId="0" applyFill="1" applyProtection="1">
      <protection locked="0"/>
    </xf>
    <xf numFmtId="0" fontId="0" fillId="12" borderId="0" xfId="0" applyFill="1" applyAlignment="1" applyProtection="1">
      <alignment horizontal="left"/>
      <protection locked="0"/>
    </xf>
    <xf numFmtId="0" fontId="0" fillId="12" borderId="0" xfId="0" applyFill="1" applyAlignment="1" applyProtection="1">
      <alignment horizontal="left" indent="1"/>
      <protection locked="0"/>
    </xf>
    <xf numFmtId="0" fontId="0" fillId="13" borderId="18" xfId="0" applyFill="1" applyBorder="1" applyAlignment="1">
      <alignment horizontal="left"/>
    </xf>
    <xf numFmtId="0" fontId="0" fillId="13" borderId="20" xfId="0" applyFill="1" applyBorder="1" applyAlignment="1">
      <alignment horizontal="left"/>
    </xf>
    <xf numFmtId="9" fontId="0" fillId="13" borderId="13" xfId="0" applyNumberFormat="1" applyFill="1" applyBorder="1"/>
    <xf numFmtId="0" fontId="0" fillId="13" borderId="19" xfId="0" applyFill="1" applyBorder="1" applyAlignment="1">
      <alignment horizontal="left"/>
    </xf>
    <xf numFmtId="9" fontId="0" fillId="0" borderId="0" xfId="1" applyFont="1"/>
    <xf numFmtId="0" fontId="19" fillId="14" borderId="0" xfId="0" applyFont="1" applyFill="1" applyAlignment="1">
      <alignment horizontal="left" vertical="top" wrapText="1"/>
    </xf>
    <xf numFmtId="0" fontId="20" fillId="15" borderId="0" xfId="0" applyFont="1" applyFill="1" applyAlignment="1">
      <alignment horizontal="left" vertical="top" wrapText="1"/>
    </xf>
    <xf numFmtId="0" fontId="20" fillId="16" borderId="0" xfId="0" applyFont="1" applyFill="1" applyAlignment="1">
      <alignment horizontal="left" vertical="top" wrapText="1"/>
    </xf>
    <xf numFmtId="0" fontId="20" fillId="17" borderId="0" xfId="0" applyFont="1" applyFill="1" applyAlignment="1">
      <alignment horizontal="left" vertical="top" wrapText="1"/>
    </xf>
    <xf numFmtId="0" fontId="23" fillId="18" borderId="22" xfId="0" applyFont="1" applyFill="1" applyBorder="1" applyAlignment="1">
      <alignment horizontal="center" vertical="center" wrapText="1"/>
    </xf>
    <xf numFmtId="0" fontId="23" fillId="18" borderId="22" xfId="0" applyFont="1" applyFill="1" applyBorder="1" applyAlignment="1">
      <alignment horizontal="center" vertical="top" wrapText="1"/>
    </xf>
    <xf numFmtId="0" fontId="20" fillId="14" borderId="22" xfId="0" applyFont="1" applyFill="1" applyBorder="1" applyAlignment="1">
      <alignment horizontal="center" vertical="center" wrapText="1"/>
    </xf>
    <xf numFmtId="0" fontId="20" fillId="14" borderId="22" xfId="0" applyFont="1" applyFill="1" applyBorder="1" applyAlignment="1">
      <alignment horizontal="left" vertical="center" wrapText="1"/>
    </xf>
    <xf numFmtId="14" fontId="20" fillId="14" borderId="22" xfId="0" applyNumberFormat="1" applyFont="1" applyFill="1" applyBorder="1" applyAlignment="1">
      <alignment horizontal="center" vertical="center" wrapText="1"/>
    </xf>
    <xf numFmtId="0" fontId="24" fillId="14" borderId="22" xfId="0" applyFont="1" applyFill="1" applyBorder="1" applyAlignment="1">
      <alignment horizontal="center" vertical="center" wrapText="1"/>
    </xf>
    <xf numFmtId="0" fontId="20" fillId="14" borderId="23" xfId="0" applyFont="1" applyFill="1" applyBorder="1" applyAlignment="1">
      <alignment horizontal="center" vertical="center" wrapText="1"/>
    </xf>
    <xf numFmtId="0" fontId="20" fillId="14" borderId="23" xfId="0" applyFont="1" applyFill="1" applyBorder="1" applyAlignment="1">
      <alignment horizontal="left" vertical="center" wrapText="1"/>
    </xf>
    <xf numFmtId="14" fontId="20" fillId="14" borderId="23" xfId="0" applyNumberFormat="1" applyFont="1" applyFill="1" applyBorder="1" applyAlignment="1">
      <alignment horizontal="center" vertical="center" wrapText="1"/>
    </xf>
    <xf numFmtId="0" fontId="24" fillId="14" borderId="23" xfId="0" applyFont="1" applyFill="1" applyBorder="1" applyAlignment="1">
      <alignment horizontal="center" vertical="center" wrapText="1"/>
    </xf>
    <xf numFmtId="0" fontId="19" fillId="14" borderId="24" xfId="0" applyFont="1" applyFill="1" applyBorder="1" applyAlignment="1">
      <alignment horizontal="left" vertical="top" wrapText="1"/>
    </xf>
    <xf numFmtId="0" fontId="19" fillId="14" borderId="25" xfId="0" applyFont="1" applyFill="1" applyBorder="1" applyAlignment="1">
      <alignment horizontal="left" vertical="top" wrapText="1"/>
    </xf>
    <xf numFmtId="0" fontId="19" fillId="14" borderId="26" xfId="0" applyFont="1" applyFill="1" applyBorder="1" applyAlignment="1">
      <alignment horizontal="left" vertical="top" wrapText="1"/>
    </xf>
    <xf numFmtId="0" fontId="19" fillId="14" borderId="27" xfId="0" applyFont="1" applyFill="1" applyBorder="1" applyAlignment="1">
      <alignment horizontal="left" vertical="top" wrapText="1"/>
    </xf>
    <xf numFmtId="14" fontId="20" fillId="14" borderId="22" xfId="0" applyNumberFormat="1" applyFont="1" applyFill="1" applyBorder="1" applyAlignment="1">
      <alignment horizontal="center" vertical="center" wrapText="1"/>
    </xf>
    <xf numFmtId="0" fontId="20" fillId="14" borderId="22" xfId="0" applyFont="1" applyFill="1" applyBorder="1" applyAlignment="1">
      <alignment horizontal="center" vertical="center" wrapText="1"/>
    </xf>
    <xf numFmtId="166" fontId="28" fillId="14" borderId="0" xfId="0" applyNumberFormat="1" applyFont="1" applyFill="1" applyAlignment="1">
      <alignment horizontal="right" vertical="center" wrapText="1"/>
    </xf>
    <xf numFmtId="14" fontId="20" fillId="14" borderId="23" xfId="0" applyNumberFormat="1" applyFont="1" applyFill="1" applyBorder="1" applyAlignment="1">
      <alignment horizontal="center" vertical="center" wrapText="1"/>
    </xf>
    <xf numFmtId="0" fontId="20" fillId="14" borderId="23" xfId="0" applyFont="1" applyFill="1" applyBorder="1" applyAlignment="1">
      <alignment horizontal="center" vertical="center" wrapText="1"/>
    </xf>
    <xf numFmtId="0" fontId="26" fillId="14" borderId="0" xfId="0" applyFont="1" applyFill="1" applyAlignment="1">
      <alignment horizontal="left" vertical="center" wrapText="1"/>
    </xf>
    <xf numFmtId="0" fontId="23" fillId="18" borderId="22" xfId="0" applyFont="1" applyFill="1" applyBorder="1" applyAlignment="1">
      <alignment horizontal="center" vertical="center" wrapText="1"/>
    </xf>
    <xf numFmtId="0" fontId="21" fillId="14" borderId="0" xfId="0" applyFont="1" applyFill="1" applyAlignment="1">
      <alignment horizontal="left" vertical="center" wrapText="1"/>
    </xf>
    <xf numFmtId="0" fontId="18" fillId="14" borderId="21" xfId="0" applyFont="1" applyFill="1" applyBorder="1" applyAlignment="1">
      <alignment horizontal="left" vertical="center" wrapText="1"/>
    </xf>
    <xf numFmtId="0" fontId="20" fillId="14" borderId="0" xfId="0" applyFont="1" applyFill="1" applyAlignment="1">
      <alignment horizontal="left" vertical="top" wrapText="1"/>
    </xf>
    <xf numFmtId="0" fontId="22" fillId="14" borderId="0" xfId="0" applyFont="1" applyFill="1" applyAlignment="1">
      <alignment horizontal="left" vertical="center" wrapText="1"/>
    </xf>
    <xf numFmtId="0" fontId="0" fillId="0" borderId="0" xfId="0" applyNumberFormat="1"/>
    <xf numFmtId="0" fontId="0" fillId="0" borderId="1" xfId="0" applyNumberFormat="1" applyBorder="1" applyAlignment="1">
      <alignment horizontal="center"/>
    </xf>
    <xf numFmtId="0" fontId="0" fillId="13" borderId="5" xfId="0" applyNumberFormat="1" applyFill="1" applyBorder="1"/>
    <xf numFmtId="0" fontId="0" fillId="13" borderId="3" xfId="0" applyNumberFormat="1" applyFill="1" applyBorder="1"/>
    <xf numFmtId="0" fontId="0" fillId="13" borderId="8" xfId="0" applyNumberFormat="1" applyFill="1" applyBorder="1"/>
    <xf numFmtId="0" fontId="0" fillId="0" borderId="0" xfId="0" applyNumberFormat="1" applyAlignment="1">
      <alignment horizontal="center" vertical="center"/>
    </xf>
    <xf numFmtId="0" fontId="3" fillId="9" borderId="0" xfId="0" applyNumberFormat="1" applyFont="1" applyFill="1" applyAlignment="1">
      <alignment horizontal="center" vertical="center"/>
    </xf>
    <xf numFmtId="0" fontId="3" fillId="7" borderId="0" xfId="0" applyNumberFormat="1" applyFont="1" applyFill="1" applyAlignment="1">
      <alignment horizontal="center" vertical="center"/>
    </xf>
    <xf numFmtId="0" fontId="3" fillId="6" borderId="0" xfId="0" applyNumberFormat="1" applyFont="1" applyFill="1" applyAlignment="1">
      <alignment horizontal="center" vertical="center"/>
    </xf>
    <xf numFmtId="0" fontId="3" fillId="5" borderId="0" xfId="0" applyNumberFormat="1" applyFont="1" applyFill="1" applyAlignment="1">
      <alignment horizontal="center" vertical="center"/>
    </xf>
    <xf numFmtId="0" fontId="3" fillId="8" borderId="0" xfId="0" applyNumberFormat="1" applyFont="1" applyFill="1" applyAlignment="1">
      <alignment horizontal="center" vertical="center"/>
    </xf>
    <xf numFmtId="0" fontId="0" fillId="12" borderId="0" xfId="0" applyNumberFormat="1" applyFill="1" applyProtection="1">
      <protection locked="0"/>
    </xf>
  </cellXfs>
  <cellStyles count="2">
    <cellStyle name="Normal" xfId="0" builtinId="0"/>
    <cellStyle name="Porcentagem" xfId="1" builtinId="5"/>
  </cellStyles>
  <dxfs count="323"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 patternType="solid">
          <bgColor rgb="FF9DA4E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fill>
        <patternFill>
          <bgColor rgb="FFDDE1F7"/>
        </patternFill>
      </fill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fill>
        <patternFill patternType="solid">
          <bgColor theme="9" tint="0.79998168889431442"/>
        </patternFill>
      </fill>
    </dxf>
    <dxf>
      <font>
        <color theme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fill>
        <patternFill patternType="solid">
          <bgColor rgb="FFEF5361"/>
        </patternFill>
      </fill>
    </dxf>
    <dxf>
      <font>
        <color theme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fill>
        <patternFill patternType="solid">
          <bgColor rgb="FF353E99"/>
        </patternFill>
      </fill>
    </dxf>
    <dxf>
      <font>
        <color theme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color theme="0"/>
      </font>
    </dxf>
    <dxf>
      <fill>
        <patternFill patternType="solid">
          <bgColor rgb="FF8EB93C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color theme="0"/>
      </font>
    </dxf>
    <dxf>
      <fill>
        <patternFill patternType="solid">
          <bgColor rgb="FF9FADC1"/>
        </patternFill>
      </fill>
    </dxf>
    <dxf>
      <fill>
        <patternFill>
          <bgColor rgb="FF528CC0"/>
        </patternFill>
      </fill>
    </dxf>
    <dxf>
      <alignment horizontal="center"/>
    </dxf>
    <dxf>
      <alignment horizontal="center"/>
    </dxf>
    <dxf>
      <fill>
        <patternFill>
          <bgColor rgb="FFFCDCE0"/>
        </patternFill>
      </fill>
    </dxf>
    <dxf>
      <fill>
        <patternFill>
          <bgColor rgb="FFFCDCE0"/>
        </patternFill>
      </fill>
    </dxf>
    <dxf>
      <fill>
        <patternFill>
          <bgColor rgb="FFFCDCE0"/>
        </patternFill>
      </fill>
    </dxf>
    <dxf>
      <fill>
        <patternFill>
          <bgColor rgb="FFFCDCE0"/>
        </patternFill>
      </fill>
    </dxf>
    <dxf>
      <fill>
        <patternFill>
          <bgColor rgb="FFFCDCE0"/>
        </patternFill>
      </fill>
    </dxf>
    <dxf>
      <fill>
        <patternFill>
          <bgColor rgb="FFFCDCE0"/>
        </patternFill>
      </fill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numFmt numFmtId="13" formatCode="0%"/>
    </dxf>
    <dxf>
      <numFmt numFmtId="13" formatCode="0%"/>
    </dxf>
    <dxf>
      <numFmt numFmtId="0" formatCode="General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fill>
        <patternFill>
          <bgColor rgb="FF528CC0"/>
        </patternFill>
      </fill>
    </dxf>
    <dxf>
      <fill>
        <patternFill patternType="solid">
          <bgColor rgb="FF9FADC1"/>
        </patternFill>
      </fill>
    </dxf>
    <dxf>
      <font>
        <color theme="0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color theme="0"/>
      </font>
    </dxf>
    <dxf>
      <fill>
        <patternFill patternType="solid">
          <bgColor theme="9" tint="0.79998168889431442"/>
        </patternFill>
      </fill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color theme="0"/>
      </font>
    </dxf>
    <dxf>
      <fill>
        <patternFill patternType="solid">
          <bgColor rgb="FFEF5361"/>
        </patternFill>
      </fill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color theme="0"/>
      </font>
    </dxf>
    <dxf>
      <fill>
        <patternFill patternType="solid">
          <bgColor rgb="FF353E99"/>
        </patternFill>
      </fill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3" formatCode="0%"/>
    </dxf>
    <dxf>
      <numFmt numFmtId="13" formatCode="0%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rgb="FF8EB93C"/>
        </patternFill>
      </fill>
    </dxf>
    <dxf>
      <font>
        <color theme="0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5" formatCode="0_ ;[Red]\-0\ "/>
    </dxf>
    <dxf>
      <numFmt numFmtId="0" formatCode="General"/>
    </dxf>
    <dxf>
      <numFmt numFmtId="164" formatCode="[$-F400]h:mm:ss\ AM/PM"/>
    </dxf>
    <dxf>
      <numFmt numFmtId="164" formatCode="[$-F400]h:mm:ss\ AM/PM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ont>
        <color rgb="FF9C0006"/>
      </font>
      <fill>
        <patternFill>
          <bgColor rgb="FFFFC7CE"/>
        </patternFill>
      </fill>
    </dxf>
    <dxf>
      <font>
        <b/>
        <color theme="1"/>
      </font>
      <border>
        <bottom style="thin">
          <color theme="4"/>
        </bottom>
        <vertical/>
        <horizontal/>
      </border>
    </dxf>
    <dxf>
      <font>
        <color theme="1"/>
      </font>
      <fill>
        <patternFill>
          <bgColor rgb="FF002060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/>
        <color theme="1"/>
      </font>
      <border>
        <bottom style="thin">
          <color theme="4"/>
        </bottom>
        <vertical/>
        <horizontal/>
      </border>
    </dxf>
    <dxf>
      <font>
        <color theme="1"/>
      </font>
      <fill>
        <patternFill patternType="solid">
          <fgColor indexed="64"/>
          <bgColor rgb="FF353E99"/>
        </patternFill>
      </fill>
      <border diagonalUp="0" diagonalDown="0">
        <left/>
        <right/>
        <top/>
        <bottom/>
        <vertical/>
        <horizontal/>
      </border>
    </dxf>
    <dxf>
      <font>
        <color theme="0"/>
      </font>
    </dxf>
    <dxf>
      <fill>
        <patternFill>
          <bgColor theme="0"/>
        </patternFill>
      </fill>
      <border diagonalUp="0" diagonalDown="0">
        <left/>
        <right/>
        <top/>
        <bottom/>
        <vertical/>
        <horizontal/>
      </border>
    </dxf>
    <dxf>
      <font>
        <sz val="14"/>
        <color theme="0"/>
      </font>
      <fill>
        <patternFill>
          <bgColor rgb="FF002060"/>
        </patternFill>
      </fill>
    </dxf>
    <dxf>
      <font>
        <color theme="0" tint="-4.9989318521683403E-2"/>
      </font>
      <fill>
        <patternFill>
          <bgColor rgb="FF2D1C6A"/>
        </patternFill>
      </fill>
    </dxf>
    <dxf>
      <fill>
        <patternFill>
          <bgColor rgb="FF002060"/>
        </patternFill>
      </fill>
    </dxf>
  </dxfs>
  <tableStyles count="6" defaultTableStyle="TableStyleMedium2" defaultPivotStyle="PivotStyleLight16">
    <tableStyle name="Estilo de Segmentação de Dados 1" pivot="0" table="0" count="0" xr9:uid="{7DD2B41A-A9A7-4AA1-BF7D-872041184602}"/>
    <tableStyle name="Estilo de Segmentação de Dados 2" pivot="0" table="0" count="1" xr9:uid="{22C244AD-BD15-4C0C-A973-17383CAFB252}">
      <tableStyleElement type="wholeTable" dxfId="322"/>
    </tableStyle>
    <tableStyle name="Estilo de Segmentação de Dados 3" pivot="0" table="0" count="6" xr9:uid="{A66735FF-AA09-425E-9783-96A5F7A45BE1}">
      <tableStyleElement type="wholeTable" dxfId="321"/>
      <tableStyleElement type="headerRow" dxfId="320"/>
    </tableStyle>
    <tableStyle name="Estilo de Segmentação de Dados 4" pivot="0" table="0" count="6" xr9:uid="{8A2CD280-9FB3-42DE-8628-107D8F6F8BA8}">
      <tableStyleElement type="wholeTable" dxfId="319"/>
      <tableStyleElement type="headerRow" dxfId="318"/>
    </tableStyle>
    <tableStyle name="SlicerStyleDark1 2" pivot="0" table="0" count="10" xr9:uid="{CFD3A9D2-6051-43A5-8DE3-DF980E3545D0}">
      <tableStyleElement type="wholeTable" dxfId="317"/>
      <tableStyleElement type="headerRow" dxfId="316"/>
    </tableStyle>
    <tableStyle name="SlicerStyleDark1 2 2" pivot="0" table="0" count="10" xr9:uid="{1612D7D3-EE87-4A0D-BD87-4D521D87315A}">
      <tableStyleElement type="wholeTable" dxfId="315"/>
      <tableStyleElement type="headerRow" dxfId="314"/>
    </tableStyle>
  </tableStyles>
  <colors>
    <mruColors>
      <color rgb="FFDDE1F7"/>
      <color rgb="FFFCDCE0"/>
      <color rgb="FF9DA4E7"/>
      <color rgb="FF162D9E"/>
      <color rgb="FF1C2773"/>
      <color rgb="FF162DA2"/>
      <color rgb="FFFEF0F2"/>
      <color rgb="FFF8AEB7"/>
      <color rgb="FFFFFF99"/>
      <color rgb="FFFFFFCC"/>
    </mruColors>
  </colors>
  <extLst>
    <ext xmlns:x14="http://schemas.microsoft.com/office/spreadsheetml/2009/9/main" uri="{46F421CA-312F-682f-3DD2-61675219B42D}">
      <x14:dxfs count="23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auto="1"/>
              <bgColor theme="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4" tint="-0.249977111117893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theme="4" tint="0.59999389629810485"/>
            </left>
            <right style="thin">
              <color theme="4" tint="0.59999389629810485"/>
            </right>
            <top style="thin">
              <color theme="4" tint="0.59999389629810485"/>
            </top>
            <bottom style="thin">
              <color theme="4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4"/>
              <bgColor theme="4"/>
            </patternFill>
          </fill>
          <border>
            <left style="thin">
              <color theme="4"/>
            </left>
            <right style="thin">
              <color theme="4"/>
            </right>
            <top style="thin">
              <color theme="4"/>
            </top>
            <bottom style="thin">
              <color theme="4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C0C0C0"/>
              <bgColor rgb="FFC0C0C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auto="1"/>
              <bgColor theme="0" tint="-0.34998626667073579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auto="1"/>
              <bgColor theme="0" tint="-0.34998626667073579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auto="1"/>
              <bgColor rgb="FFC00000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4" tint="-0.249977111117893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theme="4" tint="0.59999389629810485"/>
            </left>
            <right style="thin">
              <color theme="4" tint="0.59999389629810485"/>
            </right>
            <top style="thin">
              <color theme="4" tint="0.59999389629810485"/>
            </top>
            <bottom style="thin">
              <color theme="4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4"/>
              <bgColor theme="4"/>
            </patternFill>
          </fill>
          <border>
            <left style="thin">
              <color theme="4"/>
            </left>
            <right style="thin">
              <color theme="4"/>
            </right>
            <top style="thin">
              <color theme="4"/>
            </top>
            <bottom style="thin">
              <color theme="4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theme="0"/>
          </font>
          <fill>
            <patternFill patternType="solid">
              <fgColor rgb="FFC0C0C0"/>
              <bgColor rgb="FFC0000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  <dxf>
          <fill>
            <patternFill>
              <bgColor theme="4" tint="0.59996337778862885"/>
            </patternFill>
          </fill>
        </dxf>
        <dxf>
          <fill>
            <patternFill>
              <bgColor rgb="FFE7E9F9"/>
            </patternFill>
          </fill>
        </dxf>
        <dxf>
          <fill>
            <patternFill>
              <bgColor rgb="FF002060"/>
            </patternFill>
          </fill>
        </dxf>
        <dxf>
          <font>
            <color theme="5"/>
          </font>
          <fill>
            <patternFill>
              <bgColor theme="9" tint="0.79998168889431442"/>
            </patternFill>
          </fill>
        </dxf>
        <dxf>
          <fill>
            <patternFill>
              <bgColor theme="1" tint="0.499984740745262"/>
            </patternFill>
          </fill>
        </dxf>
        <dxf>
          <font>
            <color theme="2"/>
          </font>
          <fill>
            <patternFill>
              <bgColor theme="7" tint="0.39994506668294322"/>
            </patternFill>
          </fill>
        </dxf>
        <dxf>
          <font>
            <color theme="2"/>
          </font>
          <fill>
            <patternFill>
              <bgColor theme="7" tint="-0.24994659260841701"/>
            </patternFill>
          </fill>
          <border diagonalUp="0" diagonalDown="0">
            <left/>
            <right/>
            <top/>
            <bottom/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Estilo de Segmentação de Dados 1"/>
        <x14:slicerStyle name="Estilo de Segmentação de Dados 2"/>
        <x14:slicerStyle name="Estilo de Segmentação de Dados 3">
          <x14:slicerStyleElements>
            <x14:slicerStyleElement type="unselectedItemWithData" dxfId="22"/>
            <x14:slicerStyleElement type="selectedItemWithData" dxfId="21"/>
            <x14:slicerStyleElement type="hoveredUnselectedItemWithData" dxfId="20"/>
            <x14:slicerStyleElement type="hoveredSelectedItemWithData" dxfId="19"/>
          </x14:slicerStyleElements>
        </x14:slicerStyle>
        <x14:slicerStyle name="Estilo de Segmentação de Dados 4">
          <x14:slicerStyleElements>
            <x14:slicerStyleElement type="unselectedItemWithData"/>
            <x14:slicerStyleElement type="selectedItemWithData" dxfId="18"/>
            <x14:slicerStyleElement type="selectedItemWithNoData" dxfId="17"/>
            <x14:slicerStyleElement type="hoveredSelectedItemWithData" dxfId="16"/>
          </x14:slicerStyleElements>
        </x14:slicerStyle>
        <x14:slicerStyle name="SlicerStyleDark1 2">
          <x14:slicerStyleElements>
            <x14:slicerStyleElement type="unselectedItemWithData" dxfId="15"/>
            <x14:slicerStyleElement type="unselectedItemWithNoData" dxfId="14"/>
            <x14:slicerStyleElement type="selectedItemWithData" dxfId="13"/>
            <x14:slicerStyleElement type="selectedItemWithNoData" dxfId="12"/>
            <x14:slicerStyleElement type="hoveredUnselectedItemWithData" dxfId="11"/>
            <x14:slicerStyleElement type="hoveredSelectedItemWithData" dxfId="10"/>
            <x14:slicerStyleElement type="hoveredUnselectedItemWithNoData" dxfId="9"/>
            <x14:slicerStyleElement type="hoveredSelectedItemWithNoData" dxfId="8"/>
          </x14:slicerStyleElements>
        </x14:slicerStyle>
        <x14:slicerStyle name="SlicerStyleDark1 2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microsoft.com/office/2007/relationships/slicerCache" Target="slicerCaches/slicerCache4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microsoft.com/office/2007/relationships/slicerCache" Target="slicerCaches/slicerCache3.xml"/><Relationship Id="rId17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2.xml"/><Relationship Id="rId5" Type="http://schemas.openxmlformats.org/officeDocument/2006/relationships/worksheet" Target="worksheets/sheet5.xml"/><Relationship Id="rId15" Type="http://schemas.microsoft.com/office/2007/relationships/slicerCache" Target="slicerCaches/slicerCache6.xml"/><Relationship Id="rId10" Type="http://schemas.microsoft.com/office/2007/relationships/slicerCache" Target="slicerCaches/slicerCache1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microsoft.com/office/2007/relationships/slicerCache" Target="slicerCaches/slicerCache5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[Dashboard - estratégia comercial.xlsx]Apoio!TD_Cursos_Geral</c:name>
    <c:fmtId val="71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</c:pivotFmt>
      <c:pivotFmt>
        <c:idx val="2"/>
        <c:spPr>
          <a:solidFill>
            <a:schemeClr val="tx1">
              <a:lumMod val="50000"/>
              <a:lumOff val="50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2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6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7030A0"/>
          </a:solidFill>
          <a:ln>
            <a:noFill/>
          </a:ln>
          <a:effectLst/>
        </c:spPr>
      </c:pivotFmt>
      <c:pivotFmt>
        <c:idx val="7"/>
        <c:spPr>
          <a:solidFill>
            <a:srgbClr val="1C2773"/>
          </a:solidFill>
          <a:ln>
            <a:noFill/>
          </a:ln>
          <a:effectLst/>
        </c:spPr>
      </c:pivotFmt>
      <c:pivotFmt>
        <c:idx val="8"/>
        <c:spPr>
          <a:solidFill>
            <a:srgbClr val="C00000"/>
          </a:solidFill>
          <a:ln>
            <a:noFill/>
          </a:ln>
          <a:effectLst/>
        </c:spPr>
      </c:pivotFmt>
      <c:pivotFmt>
        <c:idx val="9"/>
        <c:spPr>
          <a:solidFill>
            <a:srgbClr val="BE1228">
              <a:lumMod val="20000"/>
              <a:lumOff val="80000"/>
            </a:srgbClr>
          </a:solidFill>
          <a:ln>
            <a:noFill/>
          </a:ln>
          <a:effectLst/>
        </c:spPr>
      </c:pivotFmt>
      <c:pivotFmt>
        <c:idx val="10"/>
        <c:spPr>
          <a:solidFill>
            <a:srgbClr val="44546A"/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2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000" b="1" i="0" u="none" strike="noStrike" kern="1200" baseline="0">
                  <a:solidFill>
                    <a:schemeClr val="bg1"/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accent4">
                      <a:lumMod val="50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000" b="1" i="0" u="none" strike="noStrike" kern="1200" baseline="0">
                  <a:solidFill>
                    <a:schemeClr val="bg1"/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accent4">
                      <a:lumMod val="50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bg1"/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800" b="1" i="0" u="none" strike="noStrike" kern="1200" baseline="0">
                  <a:solidFill>
                    <a:schemeClr val="bg1"/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800" b="1" i="0" u="none" strike="noStrike" kern="1200" baseline="0">
                  <a:solidFill>
                    <a:schemeClr val="accent4">
                      <a:lumMod val="50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bg1"/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800" b="1" i="0" u="none" strike="noStrike" kern="1200" baseline="0">
                  <a:solidFill>
                    <a:schemeClr val="bg1"/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800" b="1" i="0" u="none" strike="noStrike" kern="1200" baseline="0">
                  <a:solidFill>
                    <a:schemeClr val="accent4">
                      <a:lumMod val="50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6.4675925925925817E-2"/>
              <c:y val="0"/>
            </c:manualLayout>
          </c:layout>
          <c:spPr>
            <a:noFill/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9"/>
        <c:spPr>
          <a:solidFill>
            <a:srgbClr val="F8AEB7">
              <a:alpha val="34902"/>
            </a:srgbClr>
          </a:solidFill>
          <a:ln>
            <a:noFill/>
          </a:ln>
          <a:effectLst/>
        </c:spPr>
        <c:dLbl>
          <c:idx val="0"/>
          <c:spPr>
            <a:noFill/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accent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AB74D5">
              <a:alpha val="34902"/>
            </a:srgbClr>
          </a:solidFill>
          <a:ln>
            <a:noFill/>
          </a:ln>
          <a:effectLst/>
        </c:spPr>
        <c:dLbl>
          <c:idx val="0"/>
          <c:layout>
            <c:manualLayout>
              <c:x val="-4.7037037037037037E-2"/>
              <c:y val="-5.4214141414141381E-2"/>
            </c:manualLayout>
          </c:layout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750" b="1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defRPr>
                </a:pPr>
                <a:fld id="{EDB70C66-BF86-4BB4-9D2B-BE3749A58ABB}" type="PERCENTAGE">
                  <a:rPr lang="en-US" sz="750" b="1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rPr>
                  <a:pPr>
                    <a:defRPr lang="en-US" sz="750" b="1" i="0" u="none" strike="noStrike" kern="1200" baseline="0">
                      <a:solidFill>
                        <a:schemeClr val="accent6">
                          <a:lumMod val="75000"/>
                        </a:schemeClr>
                      </a:solidFill>
                      <a:latin typeface="Arial Black" panose="020B0A04020102020204" pitchFamily="34" charset="0"/>
                      <a:ea typeface="+mn-ea"/>
                      <a:cs typeface="Aharoni" panose="02010803020104030203" pitchFamily="2" charset="-79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750" b="1" i="0" u="none" strike="noStrike" kern="1200" baseline="0">
                  <a:solidFill>
                    <a:schemeClr val="accent6">
                      <a:lumMod val="75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31"/>
        <c:spPr>
          <a:solidFill>
            <a:srgbClr val="1C2773">
              <a:lumMod val="20000"/>
              <a:lumOff val="80000"/>
            </a:srgbClr>
          </a:solidFill>
          <a:ln>
            <a:noFill/>
          </a:ln>
          <a:effectLst/>
        </c:spPr>
        <c:dLbl>
          <c:idx val="0"/>
          <c:layout>
            <c:manualLayout>
              <c:x val="-1.1759259259259259E-2"/>
              <c:y val="-8.338383838383838E-2"/>
            </c:manualLayout>
          </c:layout>
          <c:spPr>
            <a:noFill/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accent4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4"/>
        <c:spPr>
          <a:solidFill>
            <a:srgbClr val="F8AEB7">
              <a:alpha val="34902"/>
            </a:srgbClr>
          </a:solidFill>
          <a:ln>
            <a:noFill/>
          </a:ln>
          <a:effectLst/>
        </c:spPr>
        <c:dLbl>
          <c:idx val="0"/>
          <c:spPr>
            <a:noFill/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accent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5"/>
        <c:spPr>
          <a:solidFill>
            <a:srgbClr val="AB74D5">
              <a:alpha val="34902"/>
            </a:srgbClr>
          </a:solidFill>
          <a:ln>
            <a:noFill/>
          </a:ln>
          <a:effectLst/>
        </c:spPr>
        <c:dLbl>
          <c:idx val="0"/>
          <c:layout>
            <c:manualLayout>
              <c:x val="-4.7037037037037037E-2"/>
              <c:y val="-5.4214141414141381E-2"/>
            </c:manualLayout>
          </c:layout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750" b="1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defRPr>
                </a:pPr>
                <a:fld id="{EDB70C66-BF86-4BB4-9D2B-BE3749A58ABB}" type="PERCENTAGE">
                  <a:rPr lang="en-US" sz="750" b="1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rPr>
                  <a:pPr>
                    <a:defRPr lang="en-US" sz="750" b="1" i="0" u="none" strike="noStrike" kern="1200" baseline="0">
                      <a:solidFill>
                        <a:schemeClr val="accent6">
                          <a:lumMod val="75000"/>
                        </a:schemeClr>
                      </a:solidFill>
                      <a:latin typeface="Arial Black" panose="020B0A04020102020204" pitchFamily="34" charset="0"/>
                      <a:ea typeface="+mn-ea"/>
                      <a:cs typeface="Aharoni" panose="02010803020104030203" pitchFamily="2" charset="-79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750" b="1" i="0" u="none" strike="noStrike" kern="1200" baseline="0">
                  <a:solidFill>
                    <a:schemeClr val="accent6">
                      <a:lumMod val="75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36"/>
        <c:spPr>
          <a:solidFill>
            <a:srgbClr val="1C2773">
              <a:lumMod val="20000"/>
              <a:lumOff val="80000"/>
            </a:srgbClr>
          </a:solidFill>
          <a:ln>
            <a:noFill/>
          </a:ln>
          <a:effectLst/>
        </c:spPr>
        <c:dLbl>
          <c:idx val="0"/>
          <c:layout>
            <c:manualLayout>
              <c:x val="-1.1759259259259259E-2"/>
              <c:y val="-8.338383838383838E-2"/>
            </c:manualLayout>
          </c:layout>
          <c:spPr>
            <a:noFill/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accent4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9"/>
        <c:spPr>
          <a:solidFill>
            <a:srgbClr val="F8AEB7">
              <a:alpha val="34902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accent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0"/>
        <c:spPr>
          <a:solidFill>
            <a:srgbClr val="AB74D5">
              <a:alpha val="34902"/>
            </a:srgbClr>
          </a:solidFill>
          <a:ln>
            <a:noFill/>
          </a:ln>
          <a:effectLst/>
        </c:spPr>
        <c:dLbl>
          <c:idx val="0"/>
          <c:layout>
            <c:manualLayout>
              <c:x val="-1.8057561672405492E-2"/>
              <c:y val="-6.8386435866304815E-2"/>
            </c:manualLayout>
          </c:layout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750" b="1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defRPr>
                </a:pPr>
                <a:fld id="{EDB70C66-BF86-4BB4-9D2B-BE3749A58ABB}" type="PERCENTAGE">
                  <a:rPr lang="en-US" sz="750" b="1" i="0" u="none" strike="noStrike" kern="1200" baseline="0">
                    <a:solidFill>
                      <a:schemeClr val="accent6">
                        <a:lumMod val="60000"/>
                        <a:lumOff val="40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rPr>
                  <a:pPr>
                    <a:defRPr lang="en-US" sz="750" b="1" i="0" u="none" strike="noStrike" kern="1200" baseline="0">
                      <a:solidFill>
                        <a:schemeClr val="accent6">
                          <a:lumMod val="75000"/>
                        </a:schemeClr>
                      </a:solidFill>
                      <a:latin typeface="Arial Black" panose="020B0A04020102020204" pitchFamily="34" charset="0"/>
                      <a:ea typeface="+mn-ea"/>
                      <a:cs typeface="Aharoni" panose="02010803020104030203" pitchFamily="2" charset="-79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750" b="1" i="0" u="none" strike="noStrike" kern="1200" baseline="0">
                  <a:solidFill>
                    <a:schemeClr val="accent6">
                      <a:lumMod val="75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41"/>
        <c:spPr>
          <a:solidFill>
            <a:srgbClr val="1C2773">
              <a:lumMod val="20000"/>
              <a:lumOff val="80000"/>
            </a:srgbClr>
          </a:solidFill>
          <a:ln>
            <a:noFill/>
          </a:ln>
          <a:effectLst/>
        </c:spPr>
        <c:dLbl>
          <c:idx val="0"/>
          <c:layout>
            <c:manualLayout>
              <c:x val="-1.1759259259259259E-2"/>
              <c:y val="-8.338383838383838E-2"/>
            </c:manualLayout>
          </c:layout>
          <c:spPr>
            <a:noFill/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accent4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4"/>
        <c:spPr>
          <a:solidFill>
            <a:srgbClr val="F8AEB7">
              <a:alpha val="34902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accent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5"/>
        <c:spPr>
          <a:solidFill>
            <a:srgbClr val="AB74D5">
              <a:alpha val="34902"/>
            </a:srgbClr>
          </a:solidFill>
          <a:ln>
            <a:noFill/>
          </a:ln>
          <a:effectLst/>
        </c:spPr>
        <c:dLbl>
          <c:idx val="0"/>
          <c:layout>
            <c:manualLayout>
              <c:x val="-1.8057561672405492E-2"/>
              <c:y val="-6.8386435866304815E-2"/>
            </c:manualLayout>
          </c:layout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750" b="1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defRPr>
                </a:pPr>
                <a:fld id="{EDB70C66-BF86-4BB4-9D2B-BE3749A58ABB}" type="PERCENTAGE">
                  <a:rPr lang="en-US" sz="750" b="1" i="0" u="none" strike="noStrike" kern="1200" baseline="0">
                    <a:solidFill>
                      <a:schemeClr val="accent6">
                        <a:lumMod val="60000"/>
                        <a:lumOff val="40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rPr>
                  <a:pPr>
                    <a:defRPr lang="en-US" sz="750" b="1" i="0" u="none" strike="noStrike" kern="1200" baseline="0">
                      <a:solidFill>
                        <a:schemeClr val="accent6">
                          <a:lumMod val="75000"/>
                        </a:schemeClr>
                      </a:solidFill>
                      <a:latin typeface="Arial Black" panose="020B0A04020102020204" pitchFamily="34" charset="0"/>
                      <a:ea typeface="+mn-ea"/>
                      <a:cs typeface="Aharoni" panose="02010803020104030203" pitchFamily="2" charset="-79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750" b="1" i="0" u="none" strike="noStrike" kern="1200" baseline="0">
                  <a:solidFill>
                    <a:schemeClr val="accent6">
                      <a:lumMod val="75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8"/>
        <c:spPr>
          <a:solidFill>
            <a:srgbClr val="F8AEB7">
              <a:alpha val="34902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50" b="1" i="0" u="none" strike="noStrike" kern="1200" baseline="0">
                  <a:solidFill>
                    <a:schemeClr val="accent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9"/>
        <c:spPr>
          <a:solidFill>
            <a:srgbClr val="AB74D5">
              <a:alpha val="34902"/>
            </a:srgbClr>
          </a:solidFill>
          <a:ln>
            <a:noFill/>
          </a:ln>
          <a:effectLst/>
        </c:spPr>
        <c:dLbl>
          <c:idx val="0"/>
          <c:layout>
            <c:manualLayout>
              <c:x val="4.351216964452659E-3"/>
              <c:y val="-8.9891626449919562E-2"/>
            </c:manualLayout>
          </c:layout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750" b="1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defRPr>
                </a:pPr>
                <a:fld id="{EDB70C66-BF86-4BB4-9D2B-BE3749A58ABB}" type="PERCENTAGE">
                  <a:rPr lang="en-US" sz="750" b="1" i="0" u="none" strike="noStrike" kern="1200" baseline="0">
                    <a:solidFill>
                      <a:schemeClr val="accent6">
                        <a:lumMod val="60000"/>
                        <a:lumOff val="40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rPr>
                  <a:pPr>
                    <a:defRPr lang="en-US" sz="750" b="1" i="0" u="none" strike="noStrike" kern="1200" baseline="0">
                      <a:solidFill>
                        <a:schemeClr val="accent6">
                          <a:lumMod val="75000"/>
                        </a:schemeClr>
                      </a:solidFill>
                      <a:latin typeface="Arial Black" panose="020B0A04020102020204" pitchFamily="34" charset="0"/>
                      <a:ea typeface="+mn-ea"/>
                      <a:cs typeface="Aharoni" panose="02010803020104030203" pitchFamily="2" charset="-79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750" b="1" i="0" u="none" strike="noStrike" kern="1200" baseline="0">
                  <a:solidFill>
                    <a:schemeClr val="accent6">
                      <a:lumMod val="75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4089614601456052"/>
                  <c:h val="0.25967741935483873"/>
                </c:manualLayout>
              </c15:layout>
              <c15:dlblFieldTable/>
              <c15:showDataLabelsRange val="0"/>
            </c:ext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0">
              <a:spAutoFit/>
            </a:bodyPr>
            <a:lstStyle/>
            <a:p>
              <a:pPr algn="l">
                <a:defRPr sz="75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9.6349932609775132E-2"/>
              <c:y val="0.2342345889196282"/>
            </c:manualLayout>
          </c:layout>
          <c:tx>
            <c:rich>
              <a:bodyPr rot="0" spcFirstLastPara="1" vertOverflow="clip" horzOverflow="clip" vert="horz" wrap="square" lIns="38100" tIns="19050" rIns="38100" bIns="19050" anchor="ctr" anchorCtr="0">
                <a:spAutoFit/>
              </a:bodyPr>
              <a:lstStyle/>
              <a:p>
                <a:pPr algn="l">
                  <a:defRPr sz="75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fld id="{074A1A14-0729-448B-B60E-185CAE3400C3}" type="PERCENTAGE">
                  <a:rPr lang="en-US" sz="900">
                    <a:solidFill>
                      <a:schemeClr val="accent4"/>
                    </a:solidFill>
                    <a:latin typeface="Abadi" panose="020B0604020104020204" pitchFamily="34" charset="0"/>
                  </a:rPr>
                  <a:pPr algn="l">
                    <a:defRPr sz="750" b="1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0">
              <a:spAutoFit/>
            </a:bodyPr>
            <a:lstStyle/>
            <a:p>
              <a:pPr algn="l">
                <a:defRPr sz="75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  <c15:layout>
                <c:manualLayout>
                  <c:w val="0.23420695954506615"/>
                  <c:h val="0.1819394197346953"/>
                </c:manualLayout>
              </c15:layout>
              <c15:dlblFieldTable/>
              <c15:showDataLabelsRange val="0"/>
            </c:ext>
          </c:extLst>
        </c:dLbl>
      </c:pivotFmt>
      <c:pivotFmt>
        <c:idx val="52"/>
        <c:spPr>
          <a:solidFill>
            <a:srgbClr val="C00000"/>
          </a:solidFill>
          <a:ln>
            <a:noFill/>
          </a:ln>
          <a:effectLst/>
        </c:spPr>
        <c:dLbl>
          <c:idx val="0"/>
          <c:layout>
            <c:manualLayout>
              <c:x val="-0.167352982904164"/>
              <c:y val="-9.0093636944031472E-3"/>
            </c:manualLayout>
          </c:layout>
          <c:tx>
            <c:rich>
              <a:bodyPr rot="0" spcFirstLastPara="1" vertOverflow="clip" horzOverflow="clip" vert="horz" wrap="square" lIns="38100" tIns="19050" rIns="38100" bIns="19050" anchor="ctr" anchorCtr="0">
                <a:spAutoFit/>
              </a:bodyPr>
              <a:lstStyle/>
              <a:p>
                <a:pPr algn="l">
                  <a:defRPr sz="900" b="1" i="0" u="none" strike="noStrike" kern="1200" baseline="0">
                    <a:solidFill>
                      <a:schemeClr val="bg1"/>
                    </a:solidFill>
                    <a:latin typeface="Abadi" panose="020B0604020104020204" pitchFamily="34" charset="0"/>
                    <a:ea typeface="+mn-ea"/>
                    <a:cs typeface="+mn-cs"/>
                  </a:defRPr>
                </a:pPr>
                <a:fld id="{1B9150BF-3937-4A17-B50E-630C06AF2671}" type="PERCENTAGE">
                  <a:rPr lang="en-US" sz="900" b="0">
                    <a:solidFill>
                      <a:srgbClr val="C00000"/>
                    </a:solidFill>
                    <a:latin typeface="Abadi" panose="020B0604020104020204" pitchFamily="34" charset="0"/>
                  </a:rPr>
                  <a:pPr algn="l">
                    <a:defRPr sz="900" b="1" i="0" u="none" strike="noStrike" kern="1200" baseline="0">
                      <a:solidFill>
                        <a:schemeClr val="bg1"/>
                      </a:solidFill>
                      <a:latin typeface="Abadi" panose="020B0604020104020204" pitchFamily="34" charset="0"/>
                      <a:ea typeface="+mn-ea"/>
                      <a:cs typeface="+mn-cs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0">
              <a:spAutoFit/>
            </a:bodyPr>
            <a:lstStyle/>
            <a:p>
              <a:pPr algn="l">
                <a:defRPr sz="900" b="1" i="0" u="none" strike="noStrike" kern="1200" baseline="0">
                  <a:solidFill>
                    <a:schemeClr val="bg1"/>
                  </a:solidFill>
                  <a:latin typeface="Abadi" panose="020B0604020104020204" pitchFamily="34" charset="0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  <c15:layout>
                <c:manualLayout>
                  <c:w val="0.2792509044477548"/>
                  <c:h val="0.17655813293608566"/>
                </c:manualLayout>
              </c15:layout>
              <c15:dlblFieldTable/>
              <c15:showDataLabelsRange val="0"/>
            </c:ext>
          </c:extLst>
        </c:dLbl>
      </c:pivotFmt>
      <c:pivotFmt>
        <c:idx val="53"/>
        <c:spPr>
          <a:solidFill>
            <a:srgbClr val="AB74D5">
              <a:alpha val="34902"/>
            </a:srgbClr>
          </a:solidFill>
          <a:ln>
            <a:noFill/>
          </a:ln>
          <a:effectLst/>
        </c:spPr>
        <c:dLbl>
          <c:idx val="0"/>
          <c:layout>
            <c:manualLayout>
              <c:x val="-9.6813400512684514E-3"/>
              <c:y val="-0.13944101581896856"/>
            </c:manualLayout>
          </c:layout>
          <c:tx>
            <c:rich>
              <a:bodyPr rot="0" spcFirstLastPara="1" vertOverflow="ellipsis" vert="horz" wrap="square" lIns="38100" tIns="19050" rIns="38100" bIns="19050" anchor="ctr" anchorCtr="0">
                <a:noAutofit/>
              </a:bodyPr>
              <a:lstStyle/>
              <a:p>
                <a:pPr algn="l">
                  <a:defRPr lang="en-US" sz="750" b="1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defRPr>
                </a:pPr>
                <a:fld id="{EDB70C66-BF86-4BB4-9D2B-BE3749A58ABB}" type="PERCENTAGE">
                  <a:rPr lang="en-US" sz="900" b="0" i="0" u="none" strike="noStrike" kern="1200" baseline="0">
                    <a:solidFill>
                      <a:schemeClr val="accent6">
                        <a:lumMod val="60000"/>
                        <a:lumOff val="40000"/>
                      </a:schemeClr>
                    </a:solidFill>
                    <a:latin typeface="Abadi" panose="020B0604020104020204" pitchFamily="34" charset="0"/>
                    <a:ea typeface="+mn-ea"/>
                    <a:cs typeface="Aharoni" panose="02010803020104030203" pitchFamily="2" charset="-79"/>
                  </a:rPr>
                  <a:pPr algn="l">
                    <a:defRPr lang="en-US" sz="750" b="1" i="0" u="none" strike="noStrike" kern="1200" baseline="0">
                      <a:solidFill>
                        <a:schemeClr val="accent6">
                          <a:lumMod val="75000"/>
                        </a:schemeClr>
                      </a:solidFill>
                      <a:latin typeface="Arial Black" panose="020B0A04020102020204" pitchFamily="34" charset="0"/>
                      <a:ea typeface="+mn-ea"/>
                      <a:cs typeface="Aharoni" panose="02010803020104030203" pitchFamily="2" charset="-79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noAutofit/>
            </a:bodyPr>
            <a:lstStyle/>
            <a:p>
              <a:pPr algn="l">
                <a:defRPr lang="en-US" sz="750" b="1" i="0" u="none" strike="noStrike" kern="1200" baseline="0">
                  <a:solidFill>
                    <a:schemeClr val="accent6">
                      <a:lumMod val="75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34380137894457702"/>
                  <c:h val="0.16057813719231043"/>
                </c:manualLayout>
              </c15:layout>
              <c15:dlblFieldTable/>
              <c15:showDataLabelsRange val="0"/>
            </c:ext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0">
              <a:spAutoFit/>
            </a:bodyPr>
            <a:lstStyle/>
            <a:p>
              <a:pPr algn="l">
                <a:defRPr sz="75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9.6349932609775132E-2"/>
              <c:y val="0.2342345889196282"/>
            </c:manualLayout>
          </c:layout>
          <c:tx>
            <c:rich>
              <a:bodyPr rot="0" spcFirstLastPara="1" vertOverflow="clip" horzOverflow="clip" vert="horz" wrap="square" lIns="38100" tIns="19050" rIns="38100" bIns="19050" anchor="ctr" anchorCtr="0">
                <a:spAutoFit/>
              </a:bodyPr>
              <a:lstStyle/>
              <a:p>
                <a:pPr algn="l">
                  <a:defRPr sz="75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fld id="{074A1A14-0729-448B-B60E-185CAE3400C3}" type="PERCENTAGE">
                  <a:rPr lang="en-US" sz="900">
                    <a:solidFill>
                      <a:schemeClr val="accent4"/>
                    </a:solidFill>
                    <a:latin typeface="Abadi" panose="020B0604020104020204" pitchFamily="34" charset="0"/>
                  </a:rPr>
                  <a:pPr algn="l">
                    <a:defRPr sz="750" b="1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0">
              <a:spAutoFit/>
            </a:bodyPr>
            <a:lstStyle/>
            <a:p>
              <a:pPr algn="l">
                <a:defRPr sz="75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  <c15:layout>
                <c:manualLayout>
                  <c:w val="0.23420695954506615"/>
                  <c:h val="0.1819394197346953"/>
                </c:manualLayout>
              </c15:layout>
              <c15:dlblFieldTable/>
              <c15:showDataLabelsRange val="0"/>
            </c:ext>
          </c:extLst>
        </c:dLbl>
      </c:pivotFmt>
      <c:pivotFmt>
        <c:idx val="56"/>
        <c:spPr>
          <a:solidFill>
            <a:srgbClr val="C00000"/>
          </a:solidFill>
          <a:ln>
            <a:noFill/>
          </a:ln>
          <a:effectLst/>
        </c:spPr>
        <c:dLbl>
          <c:idx val="0"/>
          <c:layout>
            <c:manualLayout>
              <c:x val="-0.167352982904164"/>
              <c:y val="-9.0093636944031472E-3"/>
            </c:manualLayout>
          </c:layout>
          <c:tx>
            <c:rich>
              <a:bodyPr rot="0" spcFirstLastPara="1" vertOverflow="clip" horzOverflow="clip" vert="horz" wrap="square" lIns="38100" tIns="19050" rIns="38100" bIns="19050" anchor="ctr" anchorCtr="0">
                <a:spAutoFit/>
              </a:bodyPr>
              <a:lstStyle/>
              <a:p>
                <a:pPr algn="l">
                  <a:defRPr sz="900" b="1" i="0" u="none" strike="noStrike" kern="1200" baseline="0">
                    <a:solidFill>
                      <a:schemeClr val="bg1"/>
                    </a:solidFill>
                    <a:latin typeface="Abadi" panose="020B0604020104020204" pitchFamily="34" charset="0"/>
                    <a:ea typeface="+mn-ea"/>
                    <a:cs typeface="+mn-cs"/>
                  </a:defRPr>
                </a:pPr>
                <a:fld id="{1B9150BF-3937-4A17-B50E-630C06AF2671}" type="PERCENTAGE">
                  <a:rPr lang="en-US" sz="900" b="0">
                    <a:solidFill>
                      <a:srgbClr val="C00000"/>
                    </a:solidFill>
                    <a:latin typeface="Abadi" panose="020B0604020104020204" pitchFamily="34" charset="0"/>
                  </a:rPr>
                  <a:pPr algn="l">
                    <a:defRPr sz="900" b="1" i="0" u="none" strike="noStrike" kern="1200" baseline="0">
                      <a:solidFill>
                        <a:schemeClr val="bg1"/>
                      </a:solidFill>
                      <a:latin typeface="Abadi" panose="020B0604020104020204" pitchFamily="34" charset="0"/>
                      <a:ea typeface="+mn-ea"/>
                      <a:cs typeface="+mn-cs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0">
              <a:spAutoFit/>
            </a:bodyPr>
            <a:lstStyle/>
            <a:p>
              <a:pPr algn="l">
                <a:defRPr sz="900" b="1" i="0" u="none" strike="noStrike" kern="1200" baseline="0">
                  <a:solidFill>
                    <a:schemeClr val="bg1"/>
                  </a:solidFill>
                  <a:latin typeface="Abadi" panose="020B0604020104020204" pitchFamily="34" charset="0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  <c15:layout>
                <c:manualLayout>
                  <c:w val="0.2792509044477548"/>
                  <c:h val="0.17655813293608566"/>
                </c:manualLayout>
              </c15:layout>
              <c15:dlblFieldTable/>
              <c15:showDataLabelsRange val="0"/>
            </c:ext>
          </c:extLst>
        </c:dLbl>
      </c:pivotFmt>
      <c:pivotFmt>
        <c:idx val="57"/>
        <c:spPr>
          <a:solidFill>
            <a:srgbClr val="AB74D5">
              <a:alpha val="34902"/>
            </a:srgbClr>
          </a:solidFill>
          <a:ln>
            <a:noFill/>
          </a:ln>
          <a:effectLst/>
        </c:spPr>
        <c:dLbl>
          <c:idx val="0"/>
          <c:layout>
            <c:manualLayout>
              <c:x val="-9.6813400512684514E-3"/>
              <c:y val="-0.13944101581896856"/>
            </c:manualLayout>
          </c:layout>
          <c:tx>
            <c:rich>
              <a:bodyPr rot="0" spcFirstLastPara="1" vertOverflow="ellipsis" vert="horz" wrap="square" lIns="38100" tIns="19050" rIns="38100" bIns="19050" anchor="ctr" anchorCtr="0">
                <a:noAutofit/>
              </a:bodyPr>
              <a:lstStyle/>
              <a:p>
                <a:pPr algn="l">
                  <a:defRPr lang="en-US" sz="750" b="1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Arial Black" panose="020B0A04020102020204" pitchFamily="34" charset="0"/>
                    <a:ea typeface="+mn-ea"/>
                    <a:cs typeface="Aharoni" panose="02010803020104030203" pitchFamily="2" charset="-79"/>
                  </a:defRPr>
                </a:pPr>
                <a:fld id="{EDB70C66-BF86-4BB4-9D2B-BE3749A58ABB}" type="PERCENTAGE">
                  <a:rPr lang="en-US" sz="900" b="0" i="0" u="none" strike="noStrike" kern="1200" baseline="0">
                    <a:solidFill>
                      <a:schemeClr val="accent6">
                        <a:lumMod val="60000"/>
                        <a:lumOff val="40000"/>
                      </a:schemeClr>
                    </a:solidFill>
                    <a:latin typeface="Abadi" panose="020B0604020104020204" pitchFamily="34" charset="0"/>
                    <a:ea typeface="+mn-ea"/>
                    <a:cs typeface="Aharoni" panose="02010803020104030203" pitchFamily="2" charset="-79"/>
                  </a:rPr>
                  <a:pPr algn="l">
                    <a:defRPr lang="en-US" sz="750" b="1" i="0" u="none" strike="noStrike" kern="1200" baseline="0">
                      <a:solidFill>
                        <a:schemeClr val="accent6">
                          <a:lumMod val="75000"/>
                        </a:schemeClr>
                      </a:solidFill>
                      <a:latin typeface="Arial Black" panose="020B0A04020102020204" pitchFamily="34" charset="0"/>
                      <a:ea typeface="+mn-ea"/>
                      <a:cs typeface="Aharoni" panose="02010803020104030203" pitchFamily="2" charset="-79"/>
                    </a:defRPr>
                  </a:pPr>
                  <a:t>[PORCENTAGEM]</a:t>
                </a:fld>
                <a:endParaRPr lang="pt-BR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noAutofit/>
            </a:bodyPr>
            <a:lstStyle/>
            <a:p>
              <a:pPr algn="l">
                <a:defRPr lang="en-US" sz="750" b="1" i="0" u="none" strike="noStrike" kern="1200" baseline="0">
                  <a:solidFill>
                    <a:schemeClr val="accent6">
                      <a:lumMod val="75000"/>
                    </a:schemeClr>
                  </a:solidFill>
                  <a:latin typeface="Arial Black" panose="020B0A04020102020204" pitchFamily="34" charset="0"/>
                  <a:ea typeface="+mn-ea"/>
                  <a:cs typeface="Aharoni" panose="02010803020104030203" pitchFamily="2" charset="-79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34380137894457702"/>
                  <c:h val="0.16057813719231043"/>
                </c:manualLayout>
              </c15:layout>
              <c15:dlblFieldTable/>
              <c15:showDataLabelsRange val="0"/>
            </c:ext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rgbClr val="002060"/>
          </a:solidFill>
          <a:ln>
            <a:noFill/>
          </a:ln>
          <a:effectLst/>
        </c:spPr>
      </c:pivotFmt>
      <c:pivotFmt>
        <c:idx val="60"/>
        <c:spPr>
          <a:solidFill>
            <a:srgbClr val="C00000"/>
          </a:solidFill>
          <a:ln>
            <a:noFill/>
          </a:ln>
          <a:effectLst/>
        </c:spPr>
      </c:pivotFmt>
      <c:pivotFmt>
        <c:idx val="61"/>
        <c:spPr>
          <a:solidFill>
            <a:srgbClr val="7030A0">
              <a:lumMod val="60000"/>
              <a:lumOff val="40000"/>
            </a:srgbClr>
          </a:solidFill>
          <a:ln>
            <a:noFill/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0.16971362656101108"/>
          <c:y val="0.18013089272931793"/>
          <c:w val="0.62453776611256928"/>
          <c:h val="0.69393085123618803"/>
        </c:manualLayout>
      </c:layout>
      <c:doughnutChart>
        <c:varyColors val="1"/>
        <c:ser>
          <c:idx val="0"/>
          <c:order val="0"/>
          <c:tx>
            <c:strRef>
              <c:f>Apoio!$D$7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00206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C39-4CA8-94E6-3F4A8268BAF3}"/>
              </c:ext>
            </c:extLst>
          </c:dPt>
          <c:dPt>
            <c:idx val="1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C39-4CA8-94E6-3F4A8268BAF3}"/>
              </c:ext>
            </c:extLst>
          </c:dPt>
          <c:dPt>
            <c:idx val="2"/>
            <c:bubble3D val="0"/>
            <c:spPr>
              <a:solidFill>
                <a:srgbClr val="7030A0">
                  <a:lumMod val="60000"/>
                  <a:lumOff val="40000"/>
                </a:srgb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C39-4CA8-94E6-3F4A8268BAF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4C39-4CA8-94E6-3F4A8268BAF3}"/>
              </c:ext>
            </c:extLst>
          </c:dPt>
          <c:cat>
            <c:strRef>
              <c:f>Apoio!$C$8:$C$11</c:f>
              <c:strCache>
                <c:ptCount val="3"/>
                <c:pt idx="0">
                  <c:v>Individual</c:v>
                </c:pt>
                <c:pt idx="1">
                  <c:v>Turma</c:v>
                </c:pt>
                <c:pt idx="2">
                  <c:v>Dupla</c:v>
                </c:pt>
              </c:strCache>
            </c:strRef>
          </c:cat>
          <c:val>
            <c:numRef>
              <c:f>Apoio!$D$8:$D$11</c:f>
              <c:numCache>
                <c:formatCode>General</c:formatCode>
                <c:ptCount val="3"/>
                <c:pt idx="0">
                  <c:v>57</c:v>
                </c:pt>
                <c:pt idx="1">
                  <c:v>36</c:v>
                </c:pt>
                <c:pt idx="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4C39-4CA8-94E6-3F4A8268BA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8131914926563378E-2"/>
          <c:y val="0.19298245614035087"/>
          <c:w val="0.92186808507343665"/>
          <c:h val="0.80701754385964908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Apoio!$F$7:$J$7</c:f>
              <c:strCache>
                <c:ptCount val="5"/>
                <c:pt idx="0">
                  <c:v>SEG </c:v>
                </c:pt>
                <c:pt idx="1">
                  <c:v>TER </c:v>
                </c:pt>
                <c:pt idx="2">
                  <c:v>QUA </c:v>
                </c:pt>
                <c:pt idx="3">
                  <c:v>QUI </c:v>
                </c:pt>
                <c:pt idx="4">
                  <c:v>SEX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Lit>
              <c:formatCode>General</c:formatCode>
              <c:ptCount val="5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</c:numLit>
          </c:cat>
          <c:val>
            <c:numRef>
              <c:f>Apoio!$F$7:$J$7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EE-41B2-8B14-611A5D0DCD7C}"/>
            </c:ext>
          </c:extLst>
        </c:ser>
        <c:ser>
          <c:idx val="1"/>
          <c:order val="1"/>
          <c:tx>
            <c:v>Dias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53EE-41B2-8B14-611A5D0DCD7C}"/>
              </c:ext>
            </c:extLst>
          </c:dPt>
          <c:dPt>
            <c:idx val="1"/>
            <c:invertIfNegative val="0"/>
            <c:bubble3D val="0"/>
            <c:spPr>
              <a:solidFill>
                <a:srgbClr val="162DA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53EE-41B2-8B14-611A5D0DCD7C}"/>
              </c:ext>
            </c:extLst>
          </c:dPt>
          <c:dPt>
            <c:idx val="3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C-53EE-41B2-8B14-611A5D0DCD7C}"/>
              </c:ext>
            </c:extLst>
          </c:dPt>
          <c:dPt>
            <c:idx val="4"/>
            <c:invertIfNegative val="0"/>
            <c:bubble3D val="0"/>
            <c:spPr>
              <a:solidFill>
                <a:srgbClr val="162DA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53EE-41B2-8B14-611A5D0DCD7C}"/>
              </c:ext>
            </c:extLst>
          </c:dPt>
          <c:val>
            <c:numRef>
              <c:f>Apoio!$F$9:$J$9</c:f>
              <c:numCache>
                <c:formatCode>General</c:formatCode>
                <c:ptCount val="5"/>
                <c:pt idx="0">
                  <c:v>63</c:v>
                </c:pt>
                <c:pt idx="1">
                  <c:v>61</c:v>
                </c:pt>
                <c:pt idx="2">
                  <c:v>61</c:v>
                </c:pt>
                <c:pt idx="3">
                  <c:v>55</c:v>
                </c:pt>
                <c:pt idx="4">
                  <c:v>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53EE-41B2-8B14-611A5D0DCD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overlap val="10"/>
        <c:axId val="1024957232"/>
        <c:axId val="1024957888"/>
      </c:barChart>
      <c:catAx>
        <c:axId val="102495723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024957888"/>
        <c:crosses val="autoZero"/>
        <c:auto val="1"/>
        <c:lblAlgn val="ctr"/>
        <c:lblOffset val="100"/>
        <c:noMultiLvlLbl val="0"/>
      </c:catAx>
      <c:valAx>
        <c:axId val="102495788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249572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 - estratégia comercial.xlsx]Apoio!TD_Turno_D1</c:name>
    <c:fmtId val="54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>
            <a:gsLst>
              <a:gs pos="83000">
                <a:srgbClr val="9DA4E7"/>
              </a:gs>
              <a:gs pos="52000">
                <a:srgbClr val="FFFF99"/>
              </a:gs>
              <a:gs pos="14000">
                <a:srgbClr val="FFC000"/>
              </a:gs>
            </a:gsLst>
            <a:lin ang="5400000" scaled="1"/>
          </a:gradFill>
          <a:ln>
            <a:noFill/>
          </a:ln>
          <a:effectLst/>
        </c:spPr>
      </c:pivotFmt>
      <c:pivotFmt>
        <c:idx val="2"/>
        <c:spPr>
          <a:gradFill>
            <a:gsLst>
              <a:gs pos="56000">
                <a:srgbClr val="FFC000"/>
              </a:gs>
              <a:gs pos="100000">
                <a:srgbClr val="FFFF00"/>
              </a:gs>
              <a:gs pos="8000">
                <a:schemeClr val="accent1">
                  <a:lumMod val="20000"/>
                  <a:lumOff val="80000"/>
                </a:schemeClr>
              </a:gs>
              <a:gs pos="28000">
                <a:srgbClr val="FFFFCC"/>
              </a:gs>
            </a:gsLst>
            <a:lin ang="5400000" scaled="1"/>
          </a:gradFill>
          <a:ln>
            <a:noFill/>
          </a:ln>
          <a:effectLst/>
        </c:spPr>
      </c:pivotFmt>
      <c:pivotFmt>
        <c:idx val="3"/>
        <c:spPr>
          <a:gradFill flip="none" rotWithShape="1">
            <a:gsLst>
              <a:gs pos="83000">
                <a:schemeClr val="tx2">
                  <a:lumMod val="20000"/>
                  <a:lumOff val="80000"/>
                </a:schemeClr>
              </a:gs>
              <a:gs pos="69000">
                <a:schemeClr val="accent5">
                  <a:lumMod val="40000"/>
                  <a:lumOff val="60000"/>
                </a:schemeClr>
              </a:gs>
              <a:gs pos="31000">
                <a:srgbClr val="26349A"/>
              </a:gs>
            </a:gsLst>
            <a:lin ang="5400000" scaled="1"/>
            <a:tileRect/>
          </a:gra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>
            <a:gsLst>
              <a:gs pos="83000">
                <a:srgbClr val="9DA4E7"/>
              </a:gs>
              <a:gs pos="52000">
                <a:srgbClr val="FFFF99"/>
              </a:gs>
              <a:gs pos="14000">
                <a:srgbClr val="FFC000"/>
              </a:gs>
            </a:gsLst>
            <a:lin ang="5400000" scaled="1"/>
          </a:gradFill>
          <a:ln>
            <a:noFill/>
          </a:ln>
          <a:effectLst/>
        </c:spPr>
      </c:pivotFmt>
      <c:pivotFmt>
        <c:idx val="6"/>
        <c:spPr>
          <a:gradFill>
            <a:gsLst>
              <a:gs pos="56000">
                <a:srgbClr val="FFC000"/>
              </a:gs>
              <a:gs pos="100000">
                <a:srgbClr val="FFFF00"/>
              </a:gs>
              <a:gs pos="8000">
                <a:schemeClr val="accent1">
                  <a:lumMod val="20000"/>
                  <a:lumOff val="80000"/>
                </a:schemeClr>
              </a:gs>
              <a:gs pos="28000">
                <a:srgbClr val="FFFFCC"/>
              </a:gs>
            </a:gsLst>
            <a:lin ang="5400000" scaled="1"/>
          </a:gradFill>
          <a:ln>
            <a:noFill/>
          </a:ln>
          <a:effectLst/>
        </c:spPr>
      </c:pivotFmt>
      <c:pivotFmt>
        <c:idx val="7"/>
        <c:spPr>
          <a:gradFill flip="none" rotWithShape="1">
            <a:gsLst>
              <a:gs pos="83000">
                <a:schemeClr val="tx2">
                  <a:lumMod val="20000"/>
                  <a:lumOff val="80000"/>
                </a:schemeClr>
              </a:gs>
              <a:gs pos="69000">
                <a:schemeClr val="accent5">
                  <a:lumMod val="40000"/>
                  <a:lumOff val="60000"/>
                </a:schemeClr>
              </a:gs>
              <a:gs pos="31000">
                <a:srgbClr val="26349A"/>
              </a:gs>
            </a:gsLst>
            <a:lin ang="5400000" scaled="1"/>
            <a:tileRect/>
          </a:gra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blipFill>
            <a:blip xmlns:r="http://schemas.openxmlformats.org/officeDocument/2006/relationships" r:embed="rId1"/>
            <a:stretch>
              <a:fillRect/>
            </a:stretch>
          </a:blipFill>
          <a:ln>
            <a:noFill/>
          </a:ln>
          <a:effectLst/>
        </c:spPr>
      </c:pivotFmt>
      <c:pivotFmt>
        <c:idx val="10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11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blipFill>
            <a:blip xmlns:r="http://schemas.openxmlformats.org/officeDocument/2006/relationships" r:embed="rId1"/>
            <a:stretch>
              <a:fillRect/>
            </a:stretch>
          </a:blipFill>
          <a:ln>
            <a:noFill/>
          </a:ln>
          <a:effectLst/>
        </c:spPr>
      </c:pivotFmt>
      <c:pivotFmt>
        <c:idx val="14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15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blipFill>
            <a:blip xmlns:r="http://schemas.openxmlformats.org/officeDocument/2006/relationships" r:embed="rId1"/>
            <a:stretch>
              <a:fillRect/>
            </a:stretch>
          </a:blipFill>
          <a:ln>
            <a:noFill/>
          </a:ln>
          <a:effectLst/>
        </c:spPr>
      </c:pivotFmt>
      <c:pivotFmt>
        <c:idx val="18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19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22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23"/>
        <c:spPr>
          <a:blipFill>
            <a:blip xmlns:r="http://schemas.openxmlformats.org/officeDocument/2006/relationships" r:embed="rId1"/>
            <a:stretch>
              <a:fillRect/>
            </a:stretch>
          </a:blipFill>
          <a:ln>
            <a:noFill/>
          </a:ln>
          <a:effectLst/>
        </c:spPr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26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27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30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31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34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35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38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39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42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43"/>
        <c:spPr>
          <a:blipFill>
            <a:blip xmlns:r="http://schemas.openxmlformats.org/officeDocument/2006/relationships" r:embed="rId2"/>
            <a:stretch>
              <a:fillRect/>
            </a:stretch>
          </a:blipFill>
          <a:ln>
            <a:noFill/>
          </a:ln>
          <a:effectLst/>
        </c:spPr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blipFill>
            <a:blip xmlns:r="http://schemas.openxmlformats.org/officeDocument/2006/relationships" r:embed="rId4"/>
            <a:stretch>
              <a:fillRect/>
            </a:stretch>
          </a:blipFill>
          <a:ln>
            <a:noFill/>
          </a:ln>
          <a:effectLst/>
        </c:spPr>
      </c:pivotFmt>
      <c:pivotFmt>
        <c:idx val="46"/>
        <c:spPr>
          <a:blipFill>
            <a:blip xmlns:r="http://schemas.openxmlformats.org/officeDocument/2006/relationships" r:embed="rId5"/>
            <a:stretch>
              <a:fillRect/>
            </a:stretch>
          </a:blipFill>
          <a:ln>
            <a:noFill/>
          </a:ln>
          <a:effectLst/>
        </c:spPr>
      </c:pivotFmt>
      <c:pivotFmt>
        <c:idx val="47"/>
        <c:spPr>
          <a:blipFill>
            <a:blip xmlns:r="http://schemas.openxmlformats.org/officeDocument/2006/relationships" r:embed="rId6"/>
            <a:stretch>
              <a:fillRect/>
            </a:stretch>
          </a:blip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Apoio!$M$7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blipFill>
                <a:blip xmlns:r="http://schemas.openxmlformats.org/officeDocument/2006/relationships" r:embed="rId4"/>
                <a:stretch>
                  <a:fillRect/>
                </a:stretch>
              </a:blip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0-A9BE-4F0F-821D-5920CBF72410}"/>
              </c:ext>
            </c:extLst>
          </c:dPt>
          <c:dPt>
            <c:idx val="1"/>
            <c:invertIfNegative val="0"/>
            <c:bubble3D val="0"/>
            <c:spPr>
              <a:blipFill>
                <a:blip xmlns:r="http://schemas.openxmlformats.org/officeDocument/2006/relationships" r:embed="rId5"/>
                <a:stretch>
                  <a:fillRect/>
                </a:stretch>
              </a:blip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2-A9BE-4F0F-821D-5920CBF72410}"/>
              </c:ext>
            </c:extLst>
          </c:dPt>
          <c:dPt>
            <c:idx val="2"/>
            <c:invertIfNegative val="0"/>
            <c:bubble3D val="0"/>
            <c:spPr>
              <a:blipFill>
                <a:blip xmlns:r="http://schemas.openxmlformats.org/officeDocument/2006/relationships" r:embed="rId6"/>
                <a:stretch>
                  <a:fillRect/>
                </a:stretch>
              </a:blip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4-A9BE-4F0F-821D-5920CBF7241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Apoio!$L$8:$L$11</c:f>
              <c:strCache>
                <c:ptCount val="3"/>
                <c:pt idx="0">
                  <c:v>Noite</c:v>
                </c:pt>
                <c:pt idx="1">
                  <c:v>Tarde</c:v>
                </c:pt>
                <c:pt idx="2">
                  <c:v>Manhã</c:v>
                </c:pt>
              </c:strCache>
            </c:strRef>
          </c:cat>
          <c:val>
            <c:numRef>
              <c:f>Apoio!$M$8:$M$11</c:f>
              <c:numCache>
                <c:formatCode>General</c:formatCode>
                <c:ptCount val="3"/>
                <c:pt idx="0">
                  <c:v>43</c:v>
                </c:pt>
                <c:pt idx="1">
                  <c:v>30</c:v>
                </c:pt>
                <c:pt idx="2">
                  <c:v>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A9BE-4F0F-821D-5920CBF724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"/>
        <c:overlap val="100"/>
        <c:axId val="1383248328"/>
        <c:axId val="1383253576"/>
      </c:barChart>
      <c:catAx>
        <c:axId val="13832483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83253576"/>
        <c:crosses val="autoZero"/>
        <c:auto val="1"/>
        <c:lblAlgn val="ctr"/>
        <c:lblOffset val="100"/>
        <c:noMultiLvlLbl val="0"/>
      </c:catAx>
      <c:valAx>
        <c:axId val="1383253576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83248328"/>
        <c:crosses val="autoZero"/>
        <c:crossBetween val="between"/>
      </c:valAx>
      <c:spPr>
        <a:noFill/>
        <a:ln>
          <a:noFill/>
        </a:ln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accent1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3.884565881526212E-2"/>
          <c:y val="5.4554180727409085E-2"/>
          <c:w val="0.8966272965879265"/>
          <c:h val="0.6236255663572778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Apoio!$AT$7</c:f>
              <c:strCache>
                <c:ptCount val="1"/>
                <c:pt idx="0">
                  <c:v>Alunos Pagantes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2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Apoio!$AT$8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4C-41D5-8AD3-8BA21DDB13E0}"/>
            </c:ext>
          </c:extLst>
        </c:ser>
        <c:ser>
          <c:idx val="1"/>
          <c:order val="1"/>
          <c:tx>
            <c:strRef>
              <c:f>Apoio!$AU$7</c:f>
              <c:strCache>
                <c:ptCount val="1"/>
                <c:pt idx="0">
                  <c:v>Ponto de Equilíbrio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Lbl>
              <c:idx val="0"/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D4C-41D5-8AD3-8BA21DDB13E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2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val>
            <c:numRef>
              <c:f>Apoio!$AU$8</c:f>
              <c:numCache>
                <c:formatCode>General</c:formatCode>
                <c:ptCount val="1"/>
                <c:pt idx="0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D4C-41D5-8AD3-8BA21DDB13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0"/>
        <c:axId val="554299104"/>
        <c:axId val="554297136"/>
      </c:barChart>
      <c:catAx>
        <c:axId val="554299104"/>
        <c:scaling>
          <c:orientation val="minMax"/>
        </c:scaling>
        <c:delete val="1"/>
        <c:axPos val="l"/>
        <c:majorTickMark val="none"/>
        <c:minorTickMark val="none"/>
        <c:tickLblPos val="nextTo"/>
        <c:crossAx val="554297136"/>
        <c:crosses val="autoZero"/>
        <c:auto val="1"/>
        <c:lblAlgn val="ctr"/>
        <c:lblOffset val="100"/>
        <c:noMultiLvlLbl val="0"/>
      </c:catAx>
      <c:valAx>
        <c:axId val="554297136"/>
        <c:scaling>
          <c:orientation val="minMax"/>
          <c:max val="5"/>
        </c:scaling>
        <c:delete val="1"/>
        <c:axPos val="b"/>
        <c:numFmt formatCode="General" sourceLinked="1"/>
        <c:majorTickMark val="none"/>
        <c:minorTickMark val="none"/>
        <c:tickLblPos val="nextTo"/>
        <c:crossAx val="554299104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b"/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ayout>
        <c:manualLayout>
          <c:xMode val="edge"/>
          <c:yMode val="edge"/>
          <c:x val="4.5989722175864001E-2"/>
          <c:y val="0.66386051743532049"/>
          <c:w val="0.63384917241082173"/>
          <c:h val="0.3028188955536611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3084702099334584E-2"/>
          <c:y val="9.6356781305936704E-4"/>
          <c:w val="0.8966272965879265"/>
          <c:h val="0.841674686497521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Apoio!$AT$7</c:f>
              <c:strCache>
                <c:ptCount val="1"/>
                <c:pt idx="0">
                  <c:v>Alunos Pagantes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2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Apoio!$AT$8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89-4BA4-A4BD-D6EC3B4B6A2D}"/>
            </c:ext>
          </c:extLst>
        </c:ser>
        <c:ser>
          <c:idx val="1"/>
          <c:order val="1"/>
          <c:tx>
            <c:strRef>
              <c:f>Apoio!$AU$7</c:f>
              <c:strCache>
                <c:ptCount val="1"/>
                <c:pt idx="0">
                  <c:v>Ponto de Equilíbrio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Lbl>
              <c:idx val="0"/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E89-4BA4-A4BD-D6EC3B4B6A2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2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val>
            <c:numRef>
              <c:f>Apoio!$AU$8</c:f>
              <c:numCache>
                <c:formatCode>General</c:formatCode>
                <c:ptCount val="1"/>
                <c:pt idx="0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89-4BA4-A4BD-D6EC3B4B6A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0"/>
        <c:axId val="554299104"/>
        <c:axId val="554297136"/>
      </c:barChart>
      <c:catAx>
        <c:axId val="554299104"/>
        <c:scaling>
          <c:orientation val="minMax"/>
        </c:scaling>
        <c:delete val="1"/>
        <c:axPos val="l"/>
        <c:majorTickMark val="none"/>
        <c:minorTickMark val="none"/>
        <c:tickLblPos val="nextTo"/>
        <c:crossAx val="554297136"/>
        <c:crosses val="autoZero"/>
        <c:auto val="1"/>
        <c:lblAlgn val="ctr"/>
        <c:lblOffset val="100"/>
        <c:noMultiLvlLbl val="0"/>
      </c:catAx>
      <c:valAx>
        <c:axId val="554297136"/>
        <c:scaling>
          <c:orientation val="minMax"/>
          <c:max val="5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554299104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b"/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 - estratégia comercial.xlsx]Apoio!Tabela dinâmica1</c:name>
    <c:fmtId val="1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Apoio!$BG$9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Apoio!$BF$10:$BF$11</c:f>
              <c:strCache>
                <c:ptCount val="1"/>
                <c:pt idx="0">
                  <c:v>1</c:v>
                </c:pt>
              </c:strCache>
            </c:strRef>
          </c:cat>
          <c:val>
            <c:numRef>
              <c:f>Apoio!$BG$10:$BG$11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215-4CB8-BAE5-E98D83B6E6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13142440"/>
        <c:axId val="813142768"/>
      </c:barChart>
      <c:catAx>
        <c:axId val="8131424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13142768"/>
        <c:crosses val="autoZero"/>
        <c:auto val="1"/>
        <c:lblAlgn val="ctr"/>
        <c:lblOffset val="100"/>
        <c:noMultiLvlLbl val="0"/>
      </c:catAx>
      <c:valAx>
        <c:axId val="813142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13142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AP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Apoio!$BF$10:$BF$14</c:f>
              <c:strCache>
                <c:ptCount val="2"/>
                <c:pt idx="0">
                  <c:v>1</c:v>
                </c:pt>
                <c:pt idx="1">
                  <c:v>Total Geral</c:v>
                </c:pt>
              </c:strCache>
            </c:strRef>
          </c:cat>
          <c:val>
            <c:numRef>
              <c:f>Apoio!$BF$10:$BF$14</c:f>
              <c:numCache>
                <c:formatCode>General</c:formatCode>
                <c:ptCount val="5"/>
                <c:pt idx="0">
                  <c:v>1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B6A-451B-85E5-FEC6457F33CF}"/>
            </c:ext>
          </c:extLst>
        </c:ser>
        <c:ser>
          <c:idx val="1"/>
          <c:order val="1"/>
          <c:tx>
            <c:v>Turmas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Apoio!$BF$10:$BF$14</c:f>
              <c:strCache>
                <c:ptCount val="2"/>
                <c:pt idx="0">
                  <c:v>1</c:v>
                </c:pt>
                <c:pt idx="1">
                  <c:v>Total Geral</c:v>
                </c:pt>
              </c:strCache>
            </c:strRef>
          </c:cat>
          <c:val>
            <c:numRef>
              <c:f>Apoio!$BK$10:$BK$14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B6A-451B-85E5-FEC6457F33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43299552"/>
        <c:axId val="1143299880"/>
      </c:barChart>
      <c:catAx>
        <c:axId val="1143299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43299880"/>
        <c:crosses val="autoZero"/>
        <c:auto val="1"/>
        <c:lblAlgn val="ctr"/>
        <c:lblOffset val="100"/>
        <c:noMultiLvlLbl val="0"/>
      </c:catAx>
      <c:valAx>
        <c:axId val="1143299880"/>
        <c:scaling>
          <c:orientation val="minMax"/>
          <c:max val="13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43299552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13" Type="http://schemas.microsoft.com/office/2007/relationships/hdphoto" Target="../media/hdphoto4.wdp"/><Relationship Id="rId18" Type="http://schemas.openxmlformats.org/officeDocument/2006/relationships/customXml" Target="../ink/ink3.xml"/><Relationship Id="rId3" Type="http://schemas.microsoft.com/office/2007/relationships/hdphoto" Target="../media/hdphoto1.wdp"/><Relationship Id="rId21" Type="http://schemas.openxmlformats.org/officeDocument/2006/relationships/image" Target="../media/image600.png"/><Relationship Id="rId7" Type="http://schemas.microsoft.com/office/2007/relationships/hdphoto" Target="../media/hdphoto3.wdp"/><Relationship Id="rId12" Type="http://schemas.openxmlformats.org/officeDocument/2006/relationships/image" Target="../media/image12.png"/><Relationship Id="rId17" Type="http://schemas.openxmlformats.org/officeDocument/2006/relationships/image" Target="../media/image58.png"/><Relationship Id="rId25" Type="http://schemas.openxmlformats.org/officeDocument/2006/relationships/image" Target="../media/image620.png"/><Relationship Id="rId2" Type="http://schemas.openxmlformats.org/officeDocument/2006/relationships/image" Target="../media/image1.png"/><Relationship Id="rId16" Type="http://schemas.openxmlformats.org/officeDocument/2006/relationships/customXml" Target="../ink/ink2.xml"/><Relationship Id="rId20" Type="http://schemas.openxmlformats.org/officeDocument/2006/relationships/customXml" Target="../ink/ink4.xml"/><Relationship Id="rId1" Type="http://schemas.openxmlformats.org/officeDocument/2006/relationships/chart" Target="../charts/chart1.xml"/><Relationship Id="rId6" Type="http://schemas.openxmlformats.org/officeDocument/2006/relationships/image" Target="../media/image3.png"/><Relationship Id="rId11" Type="http://schemas.openxmlformats.org/officeDocument/2006/relationships/chart" Target="../charts/chart3.xml"/><Relationship Id="rId24" Type="http://schemas.openxmlformats.org/officeDocument/2006/relationships/customXml" Target="../ink/ink6.xml"/><Relationship Id="rId5" Type="http://schemas.microsoft.com/office/2007/relationships/hdphoto" Target="../media/hdphoto2.wdp"/><Relationship Id="rId15" Type="http://schemas.openxmlformats.org/officeDocument/2006/relationships/image" Target="../media/image57.png"/><Relationship Id="rId23" Type="http://schemas.openxmlformats.org/officeDocument/2006/relationships/image" Target="../media/image610.png"/><Relationship Id="rId10" Type="http://schemas.openxmlformats.org/officeDocument/2006/relationships/chart" Target="../charts/chart2.xml"/><Relationship Id="rId19" Type="http://schemas.openxmlformats.org/officeDocument/2006/relationships/image" Target="../media/image59.png"/><Relationship Id="rId4" Type="http://schemas.openxmlformats.org/officeDocument/2006/relationships/image" Target="../media/image2.png"/><Relationship Id="rId9" Type="http://schemas.openxmlformats.org/officeDocument/2006/relationships/image" Target="../media/image5.png"/><Relationship Id="rId14" Type="http://schemas.openxmlformats.org/officeDocument/2006/relationships/customXml" Target="../ink/ink1.xml"/><Relationship Id="rId22" Type="http://schemas.openxmlformats.org/officeDocument/2006/relationships/customXml" Target="../ink/ink5.xml"/></Relationships>
</file>

<file path=xl/drawings/_rels/drawing2.xml.rels><?xml version="1.0" encoding="UTF-8" standalone="yes"?>
<Relationships xmlns="http://schemas.openxmlformats.org/package/2006/relationships"><Relationship Id="rId8" Type="http://schemas.microsoft.com/office/2007/relationships/hdphoto" Target="../media/hdphoto7.wdp"/><Relationship Id="rId13" Type="http://schemas.microsoft.com/office/2007/relationships/hdphoto" Target="../media/hdphoto9.wdp"/><Relationship Id="rId18" Type="http://schemas.openxmlformats.org/officeDocument/2006/relationships/image" Target="../media/image24.jpeg"/><Relationship Id="rId3" Type="http://schemas.microsoft.com/office/2007/relationships/hdphoto" Target="../media/hdphoto5.wdp"/><Relationship Id="rId21" Type="http://schemas.openxmlformats.org/officeDocument/2006/relationships/image" Target="../media/image27.jpeg"/><Relationship Id="rId7" Type="http://schemas.openxmlformats.org/officeDocument/2006/relationships/image" Target="../media/image17.png"/><Relationship Id="rId12" Type="http://schemas.openxmlformats.org/officeDocument/2006/relationships/image" Target="../media/image19.png"/><Relationship Id="rId17" Type="http://schemas.openxmlformats.org/officeDocument/2006/relationships/image" Target="../media/image23.svg"/><Relationship Id="rId2" Type="http://schemas.openxmlformats.org/officeDocument/2006/relationships/image" Target="../media/image14.png"/><Relationship Id="rId16" Type="http://schemas.openxmlformats.org/officeDocument/2006/relationships/image" Target="../media/image22.png"/><Relationship Id="rId20" Type="http://schemas.openxmlformats.org/officeDocument/2006/relationships/image" Target="../media/image26.jpeg"/><Relationship Id="rId1" Type="http://schemas.openxmlformats.org/officeDocument/2006/relationships/image" Target="../media/image13.png"/><Relationship Id="rId6" Type="http://schemas.microsoft.com/office/2007/relationships/hdphoto" Target="../media/hdphoto6.wdp"/><Relationship Id="rId11" Type="http://schemas.microsoft.com/office/2007/relationships/hdphoto" Target="../media/hdphoto8.wdp"/><Relationship Id="rId5" Type="http://schemas.openxmlformats.org/officeDocument/2006/relationships/image" Target="../media/image16.png"/><Relationship Id="rId15" Type="http://schemas.openxmlformats.org/officeDocument/2006/relationships/image" Target="../media/image21.svg"/><Relationship Id="rId23" Type="http://schemas.openxmlformats.org/officeDocument/2006/relationships/image" Target="../media/image29.png"/><Relationship Id="rId10" Type="http://schemas.openxmlformats.org/officeDocument/2006/relationships/image" Target="../media/image18.png"/><Relationship Id="rId19" Type="http://schemas.openxmlformats.org/officeDocument/2006/relationships/image" Target="../media/image25.jpeg"/><Relationship Id="rId4" Type="http://schemas.openxmlformats.org/officeDocument/2006/relationships/image" Target="../media/image15.png"/><Relationship Id="rId9" Type="http://schemas.openxmlformats.org/officeDocument/2006/relationships/chart" Target="../charts/chart4.xml"/><Relationship Id="rId14" Type="http://schemas.openxmlformats.org/officeDocument/2006/relationships/image" Target="../media/image20.png"/><Relationship Id="rId22" Type="http://schemas.openxmlformats.org/officeDocument/2006/relationships/image" Target="../media/image2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jpeg"/><Relationship Id="rId13" Type="http://schemas.openxmlformats.org/officeDocument/2006/relationships/image" Target="../media/image42.jpeg"/><Relationship Id="rId18" Type="http://schemas.openxmlformats.org/officeDocument/2006/relationships/image" Target="../media/image47.jpeg"/><Relationship Id="rId26" Type="http://schemas.openxmlformats.org/officeDocument/2006/relationships/chart" Target="../charts/chart5.xml"/><Relationship Id="rId3" Type="http://schemas.openxmlformats.org/officeDocument/2006/relationships/image" Target="../media/image32.png"/><Relationship Id="rId21" Type="http://schemas.openxmlformats.org/officeDocument/2006/relationships/image" Target="../media/image50.png"/><Relationship Id="rId7" Type="http://schemas.openxmlformats.org/officeDocument/2006/relationships/image" Target="../media/image36.jpeg"/><Relationship Id="rId12" Type="http://schemas.openxmlformats.org/officeDocument/2006/relationships/image" Target="../media/image41.jpeg"/><Relationship Id="rId17" Type="http://schemas.openxmlformats.org/officeDocument/2006/relationships/image" Target="../media/image46.jpeg"/><Relationship Id="rId25" Type="http://schemas.openxmlformats.org/officeDocument/2006/relationships/image" Target="../media/image54.emf"/><Relationship Id="rId2" Type="http://schemas.openxmlformats.org/officeDocument/2006/relationships/image" Target="../media/image31.png"/><Relationship Id="rId16" Type="http://schemas.openxmlformats.org/officeDocument/2006/relationships/image" Target="../media/image45.jpeg"/><Relationship Id="rId20" Type="http://schemas.openxmlformats.org/officeDocument/2006/relationships/image" Target="../media/image49.png"/><Relationship Id="rId29" Type="http://schemas.openxmlformats.org/officeDocument/2006/relationships/chart" Target="../charts/chart6.xml"/><Relationship Id="rId1" Type="http://schemas.openxmlformats.org/officeDocument/2006/relationships/image" Target="../media/image30.emf"/><Relationship Id="rId6" Type="http://schemas.openxmlformats.org/officeDocument/2006/relationships/image" Target="../media/image35.jpeg"/><Relationship Id="rId11" Type="http://schemas.openxmlformats.org/officeDocument/2006/relationships/image" Target="../media/image40.jpeg"/><Relationship Id="rId24" Type="http://schemas.openxmlformats.org/officeDocument/2006/relationships/image" Target="../media/image53.png"/><Relationship Id="rId5" Type="http://schemas.openxmlformats.org/officeDocument/2006/relationships/image" Target="../media/image34.jpeg"/><Relationship Id="rId15" Type="http://schemas.openxmlformats.org/officeDocument/2006/relationships/image" Target="../media/image44.jpeg"/><Relationship Id="rId23" Type="http://schemas.openxmlformats.org/officeDocument/2006/relationships/image" Target="../media/image52.emf"/><Relationship Id="rId28" Type="http://schemas.microsoft.com/office/2007/relationships/hdphoto" Target="../media/hdphoto10.wdp"/><Relationship Id="rId10" Type="http://schemas.openxmlformats.org/officeDocument/2006/relationships/image" Target="../media/image39.jpeg"/><Relationship Id="rId19" Type="http://schemas.openxmlformats.org/officeDocument/2006/relationships/image" Target="../media/image48.jpeg"/><Relationship Id="rId4" Type="http://schemas.openxmlformats.org/officeDocument/2006/relationships/image" Target="../media/image33.png"/><Relationship Id="rId9" Type="http://schemas.openxmlformats.org/officeDocument/2006/relationships/image" Target="../media/image38.jpeg"/><Relationship Id="rId14" Type="http://schemas.openxmlformats.org/officeDocument/2006/relationships/image" Target="../media/image43.jpeg"/><Relationship Id="rId22" Type="http://schemas.openxmlformats.org/officeDocument/2006/relationships/image" Target="../media/image51.jpeg"/><Relationship Id="rId27" Type="http://schemas.openxmlformats.org/officeDocument/2006/relationships/image" Target="../media/image55.png"/><Relationship Id="rId30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11.wdp"/><Relationship Id="rId1" Type="http://schemas.openxmlformats.org/officeDocument/2006/relationships/image" Target="../media/image62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7.emf"/><Relationship Id="rId1" Type="http://schemas.openxmlformats.org/officeDocument/2006/relationships/image" Target="../media/image56.emf"/><Relationship Id="rId4" Type="http://schemas.openxmlformats.org/officeDocument/2006/relationships/image" Target="../media/image6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21</xdr:col>
      <xdr:colOff>19050</xdr:colOff>
      <xdr:row>24</xdr:row>
      <xdr:rowOff>142875</xdr:rowOff>
    </xdr:to>
    <xdr:sp macro="" textlink="Apoio!U19">
      <xdr:nvSpPr>
        <xdr:cNvPr id="3" name="Retângulo 2">
          <a:extLst>
            <a:ext uri="{FF2B5EF4-FFF2-40B4-BE49-F238E27FC236}">
              <a16:creationId xmlns:a16="http://schemas.microsoft.com/office/drawing/2014/main" id="{5684A2D7-E85A-EB9E-1D57-A9F81C73C34F}"/>
            </a:ext>
          </a:extLst>
        </xdr:cNvPr>
        <xdr:cNvSpPr/>
      </xdr:nvSpPr>
      <xdr:spPr>
        <a:xfrm>
          <a:off x="0" y="0"/>
          <a:ext cx="12820650" cy="47148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ACE9E882-FD2B-4F71-9DEA-6A745E59CF06}" type="TxLink">
            <a:rPr lang="en-US" sz="1100" b="0" i="0" u="none" strike="noStrike">
              <a:solidFill>
                <a:srgbClr val="000000"/>
              </a:solidFill>
              <a:latin typeface="Calibri"/>
              <a:cs typeface="Calibri"/>
            </a:rPr>
            <a:pPr algn="l"/>
            <a:t> </a:t>
          </a:fld>
          <a:endParaRPr lang="pt-BR" sz="1100"/>
        </a:p>
      </xdr:txBody>
    </xdr:sp>
    <xdr:clientData/>
  </xdr:twoCellAnchor>
  <xdr:twoCellAnchor>
    <xdr:from>
      <xdr:col>2</xdr:col>
      <xdr:colOff>133350</xdr:colOff>
      <xdr:row>13</xdr:row>
      <xdr:rowOff>161925</xdr:rowOff>
    </xdr:from>
    <xdr:to>
      <xdr:col>12</xdr:col>
      <xdr:colOff>333375</xdr:colOff>
      <xdr:row>24</xdr:row>
      <xdr:rowOff>95250</xdr:rowOff>
    </xdr:to>
    <xdr:sp macro="" textlink="">
      <xdr:nvSpPr>
        <xdr:cNvPr id="7" name="Retângulo 6">
          <a:extLst>
            <a:ext uri="{FF2B5EF4-FFF2-40B4-BE49-F238E27FC236}">
              <a16:creationId xmlns:a16="http://schemas.microsoft.com/office/drawing/2014/main" id="{6C73809C-F726-1A2B-6DBF-2AEC1E448EE8}"/>
            </a:ext>
          </a:extLst>
        </xdr:cNvPr>
        <xdr:cNvSpPr/>
      </xdr:nvSpPr>
      <xdr:spPr>
        <a:xfrm>
          <a:off x="1352550" y="2638425"/>
          <a:ext cx="6296025" cy="2028825"/>
        </a:xfrm>
        <a:prstGeom prst="rect">
          <a:avLst/>
        </a:prstGeom>
        <a:solidFill>
          <a:srgbClr val="DDE1F7"/>
        </a:solidFill>
        <a:ln>
          <a:noFill/>
        </a:ln>
        <a:scene3d>
          <a:camera prst="orthographicFront"/>
          <a:lightRig rig="threePt" dir="t"/>
        </a:scene3d>
        <a:sp3d>
          <a:bevelT prst="angle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2</xdr:col>
      <xdr:colOff>95249</xdr:colOff>
      <xdr:row>0</xdr:row>
      <xdr:rowOff>0</xdr:rowOff>
    </xdr:from>
    <xdr:to>
      <xdr:col>13</xdr:col>
      <xdr:colOff>161924</xdr:colOff>
      <xdr:row>3</xdr:row>
      <xdr:rowOff>104775</xdr:rowOff>
    </xdr:to>
    <xdr:sp macro="" textlink="">
      <xdr:nvSpPr>
        <xdr:cNvPr id="4" name="CaixaDeTexto 3">
          <a:extLst>
            <a:ext uri="{FF2B5EF4-FFF2-40B4-BE49-F238E27FC236}">
              <a16:creationId xmlns:a16="http://schemas.microsoft.com/office/drawing/2014/main" id="{12310D4B-54E7-044D-0CA9-CAFC39A01C6F}"/>
            </a:ext>
          </a:extLst>
        </xdr:cNvPr>
        <xdr:cNvSpPr txBox="1"/>
      </xdr:nvSpPr>
      <xdr:spPr>
        <a:xfrm>
          <a:off x="1314449" y="0"/>
          <a:ext cx="6772275" cy="676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t-BR" sz="2000" b="1">
              <a:solidFill>
                <a:schemeClr val="accent1"/>
              </a:solidFill>
            </a:rPr>
            <a:t>Panorama</a:t>
          </a:r>
          <a:r>
            <a:rPr lang="pt-BR" sz="2000" b="1" baseline="0">
              <a:solidFill>
                <a:schemeClr val="accent1"/>
              </a:solidFill>
            </a:rPr>
            <a:t> Geral das SAV´s (Salas de Aula Virtual)</a:t>
          </a:r>
          <a:endParaRPr lang="pt-BR" sz="2000" b="1">
            <a:solidFill>
              <a:schemeClr val="accent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6</xdr:row>
      <xdr:rowOff>47625</xdr:rowOff>
    </xdr:from>
    <xdr:to>
      <xdr:col>1</xdr:col>
      <xdr:colOff>466725</xdr:colOff>
      <xdr:row>24</xdr:row>
      <xdr:rowOff>114300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6" name="Estágio_atual 3">
              <a:extLst>
                <a:ext uri="{FF2B5EF4-FFF2-40B4-BE49-F238E27FC236}">
                  <a16:creationId xmlns:a16="http://schemas.microsoft.com/office/drawing/2014/main" id="{6A947AC5-11AE-95E5-5161-602CBEBE86F2}"/>
                </a:ext>
              </a:extLst>
            </xdr:cNvPr>
            <xdr:cNvGraphicFramePr>
              <a:graphicFrameLocks noMove="1" noResize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stágio_atual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190625"/>
              <a:ext cx="1076325" cy="34956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 fLocksWithSheet="0"/>
  </xdr:twoCellAnchor>
  <xdr:twoCellAnchor editAs="oneCell">
    <xdr:from>
      <xdr:col>0</xdr:col>
      <xdr:colOff>1</xdr:colOff>
      <xdr:row>0</xdr:row>
      <xdr:rowOff>0</xdr:rowOff>
    </xdr:from>
    <xdr:to>
      <xdr:col>1</xdr:col>
      <xdr:colOff>457201</xdr:colOff>
      <xdr:row>6</xdr:row>
      <xdr:rowOff>57150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8" name="Perfil_numero_alunos">
              <a:extLst>
                <a:ext uri="{FF2B5EF4-FFF2-40B4-BE49-F238E27FC236}">
                  <a16:creationId xmlns:a16="http://schemas.microsoft.com/office/drawing/2014/main" id="{4B012960-79B0-4F06-A553-6D44AA2952F1}"/>
                </a:ext>
              </a:extLst>
            </xdr:cNvPr>
            <xdr:cNvGraphicFramePr>
              <a:graphicFrameLocks noMove="1" noResize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erfil_numero_aluno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" y="0"/>
              <a:ext cx="1066800" cy="1200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 fLocksWithSheet="0"/>
  </xdr:twoCellAnchor>
  <xdr:twoCellAnchor>
    <xdr:from>
      <xdr:col>4</xdr:col>
      <xdr:colOff>600075</xdr:colOff>
      <xdr:row>3</xdr:row>
      <xdr:rowOff>80963</xdr:rowOff>
    </xdr:from>
    <xdr:to>
      <xdr:col>12</xdr:col>
      <xdr:colOff>310424</xdr:colOff>
      <xdr:row>12</xdr:row>
      <xdr:rowOff>147638</xdr:rowOff>
    </xdr:to>
    <xdr:grpSp>
      <xdr:nvGrpSpPr>
        <xdr:cNvPr id="6" name="Agrupar 5">
          <a:extLst>
            <a:ext uri="{FF2B5EF4-FFF2-40B4-BE49-F238E27FC236}">
              <a16:creationId xmlns:a16="http://schemas.microsoft.com/office/drawing/2014/main" id="{8B3CA11A-D6BB-9DFB-6BC5-194C77DEA786}"/>
            </a:ext>
          </a:extLst>
        </xdr:cNvPr>
        <xdr:cNvGrpSpPr/>
      </xdr:nvGrpSpPr>
      <xdr:grpSpPr>
        <a:xfrm>
          <a:off x="3038475" y="652463"/>
          <a:ext cx="4587149" cy="1781175"/>
          <a:chOff x="3038475" y="652463"/>
          <a:chExt cx="4587149" cy="1781175"/>
        </a:xfrm>
        <a:effectLst/>
        <a:scene3d>
          <a:camera prst="orthographicFront">
            <a:rot lat="0" lon="0" rev="0"/>
          </a:camera>
          <a:lightRig rig="glow" dir="t">
            <a:rot lat="0" lon="0" rev="4800000"/>
          </a:lightRig>
        </a:scene3d>
      </xdr:grpSpPr>
      <xdr:grpSp>
        <xdr:nvGrpSpPr>
          <xdr:cNvPr id="42" name="Agrupar 41">
            <a:extLst>
              <a:ext uri="{FF2B5EF4-FFF2-40B4-BE49-F238E27FC236}">
                <a16:creationId xmlns:a16="http://schemas.microsoft.com/office/drawing/2014/main" id="{0668A36C-7E1E-919D-0B46-CCCE17DE5BDF}"/>
              </a:ext>
            </a:extLst>
          </xdr:cNvPr>
          <xdr:cNvGrpSpPr/>
        </xdr:nvGrpSpPr>
        <xdr:grpSpPr>
          <a:xfrm>
            <a:off x="3038475" y="652463"/>
            <a:ext cx="4587149" cy="1781175"/>
            <a:chOff x="1333500" y="538163"/>
            <a:chExt cx="4587149" cy="1781175"/>
          </a:xfrm>
        </xdr:grpSpPr>
        <xdr:grpSp>
          <xdr:nvGrpSpPr>
            <xdr:cNvPr id="16" name="Agrupar 15">
              <a:extLst>
                <a:ext uri="{FF2B5EF4-FFF2-40B4-BE49-F238E27FC236}">
                  <a16:creationId xmlns:a16="http://schemas.microsoft.com/office/drawing/2014/main" id="{1B008F85-508E-4801-AC04-2D925607A3A4}"/>
                </a:ext>
              </a:extLst>
            </xdr:cNvPr>
            <xdr:cNvGrpSpPr/>
          </xdr:nvGrpSpPr>
          <xdr:grpSpPr>
            <a:xfrm>
              <a:off x="1333500" y="538163"/>
              <a:ext cx="1440000" cy="1781175"/>
              <a:chOff x="317977" y="857250"/>
              <a:chExt cx="1440000" cy="1781175"/>
            </a:xfrm>
          </xdr:grpSpPr>
          <xdr:sp macro="" textlink="">
            <xdr:nvSpPr>
              <xdr:cNvPr id="17" name="Retângulo 16">
                <a:extLst>
                  <a:ext uri="{FF2B5EF4-FFF2-40B4-BE49-F238E27FC236}">
                    <a16:creationId xmlns:a16="http://schemas.microsoft.com/office/drawing/2014/main" id="{D0A80DD2-48BD-E08E-2922-31F1162CEF71}"/>
                  </a:ext>
                </a:extLst>
              </xdr:cNvPr>
              <xdr:cNvSpPr/>
            </xdr:nvSpPr>
            <xdr:spPr>
              <a:xfrm>
                <a:off x="317977" y="1257300"/>
                <a:ext cx="1440000" cy="1381125"/>
              </a:xfrm>
              <a:prstGeom prst="rect">
                <a:avLst/>
              </a:prstGeom>
              <a:solidFill>
                <a:srgbClr val="DDE1F7"/>
              </a:solidFill>
              <a:ln>
                <a:noFill/>
              </a:ln>
              <a:effectLst/>
              <a:sp3d prstMaterial="matte">
                <a:bevelT w="127000" h="63500"/>
              </a:sp3d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pt-BR" sz="1100"/>
              </a:p>
            </xdr:txBody>
          </xdr:sp>
          <xdr:grpSp>
            <xdr:nvGrpSpPr>
              <xdr:cNvPr id="19" name="Agrupar 18">
                <a:extLst>
                  <a:ext uri="{FF2B5EF4-FFF2-40B4-BE49-F238E27FC236}">
                    <a16:creationId xmlns:a16="http://schemas.microsoft.com/office/drawing/2014/main" id="{28B9180F-2495-DD2B-8734-1A5636287D8A}"/>
                  </a:ext>
                </a:extLst>
              </xdr:cNvPr>
              <xdr:cNvGrpSpPr/>
            </xdr:nvGrpSpPr>
            <xdr:grpSpPr>
              <a:xfrm>
                <a:off x="317977" y="857250"/>
                <a:ext cx="1440000" cy="360000"/>
                <a:chOff x="5799746" y="742950"/>
                <a:chExt cx="1440000" cy="360000"/>
              </a:xfrm>
            </xdr:grpSpPr>
            <xdr:sp macro="" textlink="">
              <xdr:nvSpPr>
                <xdr:cNvPr id="20" name="Retângulo 19">
                  <a:extLst>
                    <a:ext uri="{FF2B5EF4-FFF2-40B4-BE49-F238E27FC236}">
                      <a16:creationId xmlns:a16="http://schemas.microsoft.com/office/drawing/2014/main" id="{D9F45360-E93D-DC85-B374-E50D342BFD8F}"/>
                    </a:ext>
                  </a:extLst>
                </xdr:cNvPr>
                <xdr:cNvSpPr/>
              </xdr:nvSpPr>
              <xdr:spPr>
                <a:xfrm>
                  <a:off x="5799746" y="742950"/>
                  <a:ext cx="1440000" cy="360000"/>
                </a:xfrm>
                <a:prstGeom prst="rect">
                  <a:avLst/>
                </a:prstGeom>
                <a:ln>
                  <a:noFill/>
                </a:ln>
                <a:effectLst>
                  <a:outerShdw blurRad="190500" dist="228600" dir="2700000" algn="ctr">
                    <a:srgbClr val="000000">
                      <a:alpha val="30000"/>
                    </a:srgbClr>
                  </a:outerShdw>
                </a:effectLst>
                <a:sp3d prstMaterial="matte">
                  <a:bevelT w="127000" h="63500"/>
                </a:sp3d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pt-BR" sz="1100"/>
                </a:p>
              </xdr:txBody>
            </xdr:sp>
            <xdr:sp macro="" textlink="">
              <xdr:nvSpPr>
                <xdr:cNvPr id="21" name="CaixaDeTexto 20">
                  <a:extLst>
                    <a:ext uri="{FF2B5EF4-FFF2-40B4-BE49-F238E27FC236}">
                      <a16:creationId xmlns:a16="http://schemas.microsoft.com/office/drawing/2014/main" id="{0DE8E85A-5FD1-4BCF-ACAC-9C40C4E8564E}"/>
                    </a:ext>
                  </a:extLst>
                </xdr:cNvPr>
                <xdr:cNvSpPr txBox="1"/>
              </xdr:nvSpPr>
              <xdr:spPr>
                <a:xfrm>
                  <a:off x="6024563" y="781050"/>
                  <a:ext cx="895350" cy="314325"/>
                </a:xfrm>
                <a:prstGeom prst="rect">
                  <a:avLst/>
                </a:prstGeom>
                <a:noFill/>
                <a:ln w="9525" cmpd="sng">
                  <a:noFill/>
                </a:ln>
                <a:effectLst>
                  <a:outerShdw blurRad="190500" dist="228600" dir="2700000" algn="ctr">
                    <a:srgbClr val="000000">
                      <a:alpha val="30000"/>
                    </a:srgbClr>
                  </a:outerShdw>
                </a:effectLst>
                <a:sp3d prstMaterial="matte">
                  <a:bevelT w="127000" h="63500"/>
                </a:sp3d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pt-BR" sz="1200">
                      <a:solidFill>
                        <a:schemeClr val="bg2"/>
                      </a:solidFill>
                      <a:latin typeface="Abadi" panose="020B0604020104020204" pitchFamily="34" charset="0"/>
                    </a:rPr>
                    <a:t>Individual</a:t>
                  </a:r>
                </a:p>
              </xdr:txBody>
            </xdr:sp>
          </xdr:grpSp>
        </xdr:grpSp>
        <xdr:grpSp>
          <xdr:nvGrpSpPr>
            <xdr:cNvPr id="23" name="Agrupar 22">
              <a:extLst>
                <a:ext uri="{FF2B5EF4-FFF2-40B4-BE49-F238E27FC236}">
                  <a16:creationId xmlns:a16="http://schemas.microsoft.com/office/drawing/2014/main" id="{0CCCF481-E79A-09F8-B932-A5D84677927D}"/>
                </a:ext>
              </a:extLst>
            </xdr:cNvPr>
            <xdr:cNvGrpSpPr/>
          </xdr:nvGrpSpPr>
          <xdr:grpSpPr>
            <a:xfrm>
              <a:off x="2924175" y="538163"/>
              <a:ext cx="1440000" cy="1781175"/>
              <a:chOff x="317977" y="857250"/>
              <a:chExt cx="1440000" cy="1781175"/>
            </a:xfrm>
          </xdr:grpSpPr>
          <xdr:sp macro="" textlink="">
            <xdr:nvSpPr>
              <xdr:cNvPr id="25" name="Retângulo 24">
                <a:extLst>
                  <a:ext uri="{FF2B5EF4-FFF2-40B4-BE49-F238E27FC236}">
                    <a16:creationId xmlns:a16="http://schemas.microsoft.com/office/drawing/2014/main" id="{27B28B23-536A-58F9-8E16-649C1968A884}"/>
                  </a:ext>
                </a:extLst>
              </xdr:cNvPr>
              <xdr:cNvSpPr/>
            </xdr:nvSpPr>
            <xdr:spPr>
              <a:xfrm>
                <a:off x="317977" y="1257300"/>
                <a:ext cx="1440000" cy="1381125"/>
              </a:xfrm>
              <a:prstGeom prst="rect">
                <a:avLst/>
              </a:prstGeom>
              <a:solidFill>
                <a:srgbClr val="FEF0F2"/>
              </a:solidFill>
              <a:ln>
                <a:noFill/>
              </a:ln>
              <a:effectLst/>
              <a:sp3d prstMaterial="matte">
                <a:bevelT w="127000" h="63500"/>
              </a:sp3d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pt-BR" sz="1100">
                  <a:solidFill>
                    <a:srgbClr val="FEF0F2"/>
                  </a:solidFill>
                </a:endParaRPr>
              </a:p>
            </xdr:txBody>
          </xdr:sp>
          <xdr:grpSp>
            <xdr:nvGrpSpPr>
              <xdr:cNvPr id="30" name="Agrupar 29">
                <a:extLst>
                  <a:ext uri="{FF2B5EF4-FFF2-40B4-BE49-F238E27FC236}">
                    <a16:creationId xmlns:a16="http://schemas.microsoft.com/office/drawing/2014/main" id="{C2061177-044D-FE35-ACF4-2DA0F9E88BC9}"/>
                  </a:ext>
                </a:extLst>
              </xdr:cNvPr>
              <xdr:cNvGrpSpPr/>
            </xdr:nvGrpSpPr>
            <xdr:grpSpPr>
              <a:xfrm>
                <a:off x="317977" y="857250"/>
                <a:ext cx="1440000" cy="360000"/>
                <a:chOff x="5799746" y="742950"/>
                <a:chExt cx="1440000" cy="360000"/>
              </a:xfrm>
            </xdr:grpSpPr>
            <xdr:sp macro="" textlink="">
              <xdr:nvSpPr>
                <xdr:cNvPr id="31" name="Retângulo 30">
                  <a:extLst>
                    <a:ext uri="{FF2B5EF4-FFF2-40B4-BE49-F238E27FC236}">
                      <a16:creationId xmlns:a16="http://schemas.microsoft.com/office/drawing/2014/main" id="{77AEC0AC-7CD1-8229-02AE-ACDCED837E9C}"/>
                    </a:ext>
                  </a:extLst>
                </xdr:cNvPr>
                <xdr:cNvSpPr/>
              </xdr:nvSpPr>
              <xdr:spPr>
                <a:xfrm>
                  <a:off x="5799746" y="742950"/>
                  <a:ext cx="1440000" cy="360000"/>
                </a:xfrm>
                <a:prstGeom prst="rect">
                  <a:avLst/>
                </a:prstGeom>
                <a:solidFill>
                  <a:schemeClr val="accent2"/>
                </a:solidFill>
                <a:ln>
                  <a:noFill/>
                </a:ln>
                <a:effectLst>
                  <a:outerShdw blurRad="190500" dist="228600" dir="2700000" algn="ctr">
                    <a:srgbClr val="000000">
                      <a:alpha val="30000"/>
                    </a:srgbClr>
                  </a:outerShdw>
                </a:effectLst>
                <a:sp3d prstMaterial="matte">
                  <a:bevelT w="127000" h="63500"/>
                </a:sp3d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pt-BR" sz="1100"/>
                </a:p>
              </xdr:txBody>
            </xdr:sp>
            <xdr:sp macro="" textlink="">
              <xdr:nvSpPr>
                <xdr:cNvPr id="32" name="CaixaDeTexto 31">
                  <a:extLst>
                    <a:ext uri="{FF2B5EF4-FFF2-40B4-BE49-F238E27FC236}">
                      <a16:creationId xmlns:a16="http://schemas.microsoft.com/office/drawing/2014/main" id="{EB18F69E-D13C-E69E-98F9-954F063ACE45}"/>
                    </a:ext>
                  </a:extLst>
                </xdr:cNvPr>
                <xdr:cNvSpPr txBox="1"/>
              </xdr:nvSpPr>
              <xdr:spPr>
                <a:xfrm>
                  <a:off x="6024563" y="781050"/>
                  <a:ext cx="895350" cy="314325"/>
                </a:xfrm>
                <a:prstGeom prst="rect">
                  <a:avLst/>
                </a:prstGeom>
                <a:noFill/>
                <a:ln w="9525" cmpd="sng">
                  <a:noFill/>
                </a:ln>
                <a:effectLst>
                  <a:outerShdw blurRad="190500" dist="228600" dir="2700000" algn="ctr">
                    <a:srgbClr val="000000">
                      <a:alpha val="30000"/>
                    </a:srgbClr>
                  </a:outerShdw>
                </a:effectLst>
                <a:sp3d prstMaterial="matte">
                  <a:bevelT w="127000" h="63500"/>
                </a:sp3d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pt-BR" sz="1200">
                      <a:solidFill>
                        <a:srgbClr val="FCDCE0"/>
                      </a:solidFill>
                      <a:latin typeface="Abadi" panose="020B0604020104020204" pitchFamily="34" charset="0"/>
                    </a:rPr>
                    <a:t>Turma</a:t>
                  </a:r>
                </a:p>
              </xdr:txBody>
            </xdr:sp>
          </xdr:grpSp>
        </xdr:grpSp>
        <xdr:grpSp>
          <xdr:nvGrpSpPr>
            <xdr:cNvPr id="34" name="Agrupar 33">
              <a:extLst>
                <a:ext uri="{FF2B5EF4-FFF2-40B4-BE49-F238E27FC236}">
                  <a16:creationId xmlns:a16="http://schemas.microsoft.com/office/drawing/2014/main" id="{5F9A2770-488A-CA54-02DC-60E7C56900DB}"/>
                </a:ext>
              </a:extLst>
            </xdr:cNvPr>
            <xdr:cNvGrpSpPr/>
          </xdr:nvGrpSpPr>
          <xdr:grpSpPr>
            <a:xfrm>
              <a:off x="4480649" y="538163"/>
              <a:ext cx="1440000" cy="1781175"/>
              <a:chOff x="317977" y="857250"/>
              <a:chExt cx="1440000" cy="1781175"/>
            </a:xfrm>
          </xdr:grpSpPr>
          <xdr:sp macro="" textlink="">
            <xdr:nvSpPr>
              <xdr:cNvPr id="37" name="Retângulo 36">
                <a:extLst>
                  <a:ext uri="{FF2B5EF4-FFF2-40B4-BE49-F238E27FC236}">
                    <a16:creationId xmlns:a16="http://schemas.microsoft.com/office/drawing/2014/main" id="{5CD8A832-9981-E017-743A-BAA4E99A4BD5}"/>
                  </a:ext>
                </a:extLst>
              </xdr:cNvPr>
              <xdr:cNvSpPr/>
            </xdr:nvSpPr>
            <xdr:spPr>
              <a:xfrm>
                <a:off x="317977" y="1257300"/>
                <a:ext cx="1440000" cy="1381125"/>
              </a:xfrm>
              <a:prstGeom prst="rect">
                <a:avLst/>
              </a:prstGeom>
              <a:solidFill>
                <a:schemeClr val="accent6">
                  <a:lumMod val="20000"/>
                  <a:lumOff val="80000"/>
                </a:schemeClr>
              </a:solidFill>
              <a:ln>
                <a:noFill/>
              </a:ln>
              <a:effectLst/>
              <a:sp3d prstMaterial="matte">
                <a:bevelT w="127000" h="63500"/>
              </a:sp3d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pt-BR" sz="1100"/>
              </a:p>
            </xdr:txBody>
          </xdr:sp>
          <xdr:grpSp>
            <xdr:nvGrpSpPr>
              <xdr:cNvPr id="38" name="Agrupar 37">
                <a:extLst>
                  <a:ext uri="{FF2B5EF4-FFF2-40B4-BE49-F238E27FC236}">
                    <a16:creationId xmlns:a16="http://schemas.microsoft.com/office/drawing/2014/main" id="{1AB4E5BA-240F-FF8A-21B8-2378CBA74BD6}"/>
                  </a:ext>
                </a:extLst>
              </xdr:cNvPr>
              <xdr:cNvGrpSpPr/>
            </xdr:nvGrpSpPr>
            <xdr:grpSpPr>
              <a:xfrm>
                <a:off x="317977" y="857250"/>
                <a:ext cx="1440000" cy="360000"/>
                <a:chOff x="5799746" y="742950"/>
                <a:chExt cx="1440000" cy="360000"/>
              </a:xfrm>
            </xdr:grpSpPr>
            <xdr:sp macro="" textlink="">
              <xdr:nvSpPr>
                <xdr:cNvPr id="39" name="Retângulo 38">
                  <a:extLst>
                    <a:ext uri="{FF2B5EF4-FFF2-40B4-BE49-F238E27FC236}">
                      <a16:creationId xmlns:a16="http://schemas.microsoft.com/office/drawing/2014/main" id="{E6359985-1213-461A-D1BC-832BACEF5901}"/>
                    </a:ext>
                  </a:extLst>
                </xdr:cNvPr>
                <xdr:cNvSpPr/>
              </xdr:nvSpPr>
              <xdr:spPr>
                <a:xfrm>
                  <a:off x="5799746" y="742950"/>
                  <a:ext cx="1440000" cy="360000"/>
                </a:xfrm>
                <a:prstGeom prst="rect">
                  <a:avLst/>
                </a:prstGeom>
                <a:solidFill>
                  <a:schemeClr val="accent6">
                    <a:lumMod val="60000"/>
                    <a:lumOff val="40000"/>
                  </a:schemeClr>
                </a:solidFill>
                <a:ln>
                  <a:noFill/>
                </a:ln>
                <a:effectLst>
                  <a:outerShdw blurRad="190500" dist="228600" dir="2700000" algn="ctr">
                    <a:srgbClr val="000000">
                      <a:alpha val="30000"/>
                    </a:srgbClr>
                  </a:outerShdw>
                </a:effectLst>
                <a:sp3d prstMaterial="matte">
                  <a:bevelT w="127000" h="63500"/>
                </a:sp3d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pt-BR" sz="1100"/>
                </a:p>
              </xdr:txBody>
            </xdr:sp>
            <xdr:sp macro="" textlink="">
              <xdr:nvSpPr>
                <xdr:cNvPr id="40" name="CaixaDeTexto 39">
                  <a:extLst>
                    <a:ext uri="{FF2B5EF4-FFF2-40B4-BE49-F238E27FC236}">
                      <a16:creationId xmlns:a16="http://schemas.microsoft.com/office/drawing/2014/main" id="{6ACA5703-904D-4DDB-5BF7-F6920E14BCDD}"/>
                    </a:ext>
                  </a:extLst>
                </xdr:cNvPr>
                <xdr:cNvSpPr txBox="1"/>
              </xdr:nvSpPr>
              <xdr:spPr>
                <a:xfrm>
                  <a:off x="6024563" y="781050"/>
                  <a:ext cx="895350" cy="314325"/>
                </a:xfrm>
                <a:prstGeom prst="rect">
                  <a:avLst/>
                </a:prstGeom>
                <a:noFill/>
                <a:ln w="9525" cmpd="sng">
                  <a:noFill/>
                </a:ln>
                <a:effectLst>
                  <a:outerShdw blurRad="190500" dist="228600" dir="2700000" algn="ctr">
                    <a:srgbClr val="000000">
                      <a:alpha val="30000"/>
                    </a:srgbClr>
                  </a:outerShdw>
                </a:effectLst>
                <a:sp3d prstMaterial="matte">
                  <a:bevelT w="127000" h="63500"/>
                </a:sp3d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pt-BR" sz="1200">
                      <a:solidFill>
                        <a:schemeClr val="accent6">
                          <a:lumMod val="20000"/>
                          <a:lumOff val="80000"/>
                        </a:schemeClr>
                      </a:solidFill>
                      <a:latin typeface="Abadi" panose="020B0604020104020204" pitchFamily="34" charset="0"/>
                    </a:rPr>
                    <a:t>Dupla</a:t>
                  </a:r>
                </a:p>
              </xdr:txBody>
            </xdr:sp>
          </xdr:grpSp>
        </xdr:grpSp>
      </xdr:grpSp>
      <xdr:sp macro="" textlink="Apoio!D22">
        <xdr:nvSpPr>
          <xdr:cNvPr id="63" name="Fluxograma: Processo 62">
            <a:extLst>
              <a:ext uri="{FF2B5EF4-FFF2-40B4-BE49-F238E27FC236}">
                <a16:creationId xmlns:a16="http://schemas.microsoft.com/office/drawing/2014/main" id="{C1D1F564-1883-AFFB-83FF-EAD31BF487A5}"/>
              </a:ext>
            </a:extLst>
          </xdr:cNvPr>
          <xdr:cNvSpPr/>
        </xdr:nvSpPr>
        <xdr:spPr>
          <a:xfrm>
            <a:off x="4933950" y="1152525"/>
            <a:ext cx="1057276" cy="276225"/>
          </a:xfrm>
          <a:prstGeom prst="flowChartProcess">
            <a:avLst/>
          </a:prstGeom>
          <a:noFill/>
          <a:ln>
            <a:noFill/>
          </a:ln>
          <a:effectLst>
            <a:outerShdw blurRad="190500" dist="228600" dir="2700000" algn="ctr">
              <a:srgbClr val="000000">
                <a:alpha val="30000"/>
              </a:srgbClr>
            </a:outerShdw>
          </a:effectLst>
          <a:sp3d prstMaterial="matte">
            <a:bevelT w="127000" h="63500"/>
          </a:sp3d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/>
            <a:fld id="{3D82E6FE-48AB-4A6A-B031-D9E392B07042}" type="TxLink">
              <a:rPr lang="en-US" sz="1600" b="0" i="0" u="none" strike="noStrike">
                <a:solidFill>
                  <a:schemeClr val="accent2"/>
                </a:solidFill>
                <a:latin typeface="Abadi" panose="020B0604020104020204" pitchFamily="34" charset="0"/>
                <a:cs typeface="Calibri"/>
              </a:rPr>
              <a:pPr algn="r"/>
              <a:t>36%</a:t>
            </a:fld>
            <a:endParaRPr lang="pt-BR" sz="1600">
              <a:solidFill>
                <a:schemeClr val="accent2"/>
              </a:solidFill>
              <a:latin typeface="Abadi" panose="020B0604020104020204" pitchFamily="34" charset="0"/>
            </a:endParaRPr>
          </a:p>
        </xdr:txBody>
      </xdr:sp>
      <xdr:sp macro="" textlink="Apoio!E22">
        <xdr:nvSpPr>
          <xdr:cNvPr id="76" name="Fluxograma: Processo 75">
            <a:extLst>
              <a:ext uri="{FF2B5EF4-FFF2-40B4-BE49-F238E27FC236}">
                <a16:creationId xmlns:a16="http://schemas.microsoft.com/office/drawing/2014/main" id="{3C6AFE3F-EDD4-ECB9-5A70-CB8E5F85CC7F}"/>
              </a:ext>
            </a:extLst>
          </xdr:cNvPr>
          <xdr:cNvSpPr/>
        </xdr:nvSpPr>
        <xdr:spPr>
          <a:xfrm>
            <a:off x="6743700" y="1114425"/>
            <a:ext cx="790576" cy="276225"/>
          </a:xfrm>
          <a:prstGeom prst="flowChartProcess">
            <a:avLst/>
          </a:prstGeom>
          <a:noFill/>
          <a:ln>
            <a:noFill/>
          </a:ln>
          <a:effectLst>
            <a:outerShdw blurRad="190500" dist="228600" dir="2700000" algn="ctr">
              <a:srgbClr val="000000">
                <a:alpha val="30000"/>
              </a:srgbClr>
            </a:outerShdw>
          </a:effectLst>
          <a:sp3d prstMaterial="matte">
            <a:bevelT w="127000" h="63500"/>
          </a:sp3d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/>
            <a:fld id="{BC6C533E-3F07-4617-B430-6687AA880ABF}" type="TxLink">
              <a:rPr lang="en-US" sz="1600" b="0" i="0" u="none" strike="noStrike">
                <a:solidFill>
                  <a:srgbClr val="000000"/>
                </a:solidFill>
                <a:latin typeface="Abadi" panose="020B0604020104020204" pitchFamily="34" charset="0"/>
                <a:cs typeface="Calibri"/>
              </a:rPr>
              <a:pPr algn="r"/>
              <a:t>6%</a:t>
            </a:fld>
            <a:endParaRPr lang="pt-BR" sz="1600">
              <a:latin typeface="Abadi" panose="020B0604020104020204" pitchFamily="34" charset="0"/>
            </a:endParaRPr>
          </a:p>
        </xdr:txBody>
      </xdr:sp>
      <xdr:sp macro="" textlink="Apoio!C22">
        <xdr:nvSpPr>
          <xdr:cNvPr id="59" name="Fluxograma: Processo 58">
            <a:extLst>
              <a:ext uri="{FF2B5EF4-FFF2-40B4-BE49-F238E27FC236}">
                <a16:creationId xmlns:a16="http://schemas.microsoft.com/office/drawing/2014/main" id="{69EE0BE6-0A61-4888-E015-85EDD44C53AB}"/>
              </a:ext>
            </a:extLst>
          </xdr:cNvPr>
          <xdr:cNvSpPr/>
        </xdr:nvSpPr>
        <xdr:spPr>
          <a:xfrm>
            <a:off x="3562351" y="1152525"/>
            <a:ext cx="809626" cy="276225"/>
          </a:xfrm>
          <a:prstGeom prst="flowChartProcess">
            <a:avLst/>
          </a:prstGeom>
          <a:noFill/>
          <a:ln>
            <a:noFill/>
          </a:ln>
          <a:effectLst>
            <a:outerShdw blurRad="190500" dist="228600" dir="2700000" algn="ctr">
              <a:srgbClr val="000000">
                <a:alpha val="30000"/>
              </a:srgbClr>
            </a:outerShdw>
          </a:effectLst>
          <a:sp3d prstMaterial="matte">
            <a:bevelT w="127000" h="63500"/>
          </a:sp3d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/>
            <a:fld id="{A9373BAE-D0F9-4DAA-BC96-14298AB739E2}" type="TxLink">
              <a:rPr lang="en-US" sz="1600" b="0" i="0" u="none" strike="noStrike">
                <a:solidFill>
                  <a:srgbClr val="162DA2"/>
                </a:solidFill>
                <a:latin typeface="Abadi" panose="020B0604020104020204" pitchFamily="34" charset="0"/>
                <a:cs typeface="Calibri"/>
              </a:rPr>
              <a:pPr algn="r"/>
              <a:t>58%</a:t>
            </a:fld>
            <a:endParaRPr lang="pt-BR" sz="1600">
              <a:solidFill>
                <a:srgbClr val="162DA2"/>
              </a:solidFill>
              <a:latin typeface="Abadi" panose="020B0604020104020204" pitchFamily="34" charset="0"/>
            </a:endParaRPr>
          </a:p>
        </xdr:txBody>
      </xdr:sp>
    </xdr:grpSp>
    <xdr:clientData/>
  </xdr:twoCellAnchor>
  <xdr:twoCellAnchor>
    <xdr:from>
      <xdr:col>2</xdr:col>
      <xdr:colOff>161924</xdr:colOff>
      <xdr:row>3</xdr:row>
      <xdr:rowOff>85724</xdr:rowOff>
    </xdr:from>
    <xdr:to>
      <xdr:col>4</xdr:col>
      <xdr:colOff>438149</xdr:colOff>
      <xdr:row>12</xdr:row>
      <xdr:rowOff>163198</xdr:rowOff>
    </xdr:to>
    <xdr:grpSp>
      <xdr:nvGrpSpPr>
        <xdr:cNvPr id="49" name="Agrupar 48">
          <a:extLst>
            <a:ext uri="{FF2B5EF4-FFF2-40B4-BE49-F238E27FC236}">
              <a16:creationId xmlns:a16="http://schemas.microsoft.com/office/drawing/2014/main" id="{F2260549-BBEB-4597-9E5F-CAE3F2E59883}"/>
            </a:ext>
          </a:extLst>
        </xdr:cNvPr>
        <xdr:cNvGrpSpPr/>
      </xdr:nvGrpSpPr>
      <xdr:grpSpPr>
        <a:xfrm>
          <a:off x="1381124" y="657224"/>
          <a:ext cx="1495425" cy="1791974"/>
          <a:chOff x="965676" y="629254"/>
          <a:chExt cx="1495425" cy="1820419"/>
        </a:xfrm>
        <a:solidFill>
          <a:schemeClr val="accent5">
            <a:lumMod val="20000"/>
            <a:lumOff val="80000"/>
          </a:schemeClr>
        </a:solidFill>
      </xdr:grpSpPr>
      <xdr:grpSp>
        <xdr:nvGrpSpPr>
          <xdr:cNvPr id="50" name="Agrupar 49">
            <a:extLst>
              <a:ext uri="{FF2B5EF4-FFF2-40B4-BE49-F238E27FC236}">
                <a16:creationId xmlns:a16="http://schemas.microsoft.com/office/drawing/2014/main" id="{48D0158D-3D8F-7F69-ACA2-F8C85FE52C75}"/>
              </a:ext>
            </a:extLst>
          </xdr:cNvPr>
          <xdr:cNvGrpSpPr/>
        </xdr:nvGrpSpPr>
        <xdr:grpSpPr>
          <a:xfrm>
            <a:off x="965676" y="629254"/>
            <a:ext cx="1495425" cy="1820419"/>
            <a:chOff x="308451" y="895954"/>
            <a:chExt cx="1495425" cy="1820419"/>
          </a:xfrm>
          <a:grpFill/>
        </xdr:grpSpPr>
        <xdr:sp macro="" textlink="">
          <xdr:nvSpPr>
            <xdr:cNvPr id="52" name="Retângulo 51">
              <a:extLst>
                <a:ext uri="{FF2B5EF4-FFF2-40B4-BE49-F238E27FC236}">
                  <a16:creationId xmlns:a16="http://schemas.microsoft.com/office/drawing/2014/main" id="{17CEDFE7-1A16-E267-5153-2C6E99E955A6}"/>
                </a:ext>
              </a:extLst>
            </xdr:cNvPr>
            <xdr:cNvSpPr/>
          </xdr:nvSpPr>
          <xdr:spPr>
            <a:xfrm>
              <a:off x="317977" y="1312029"/>
              <a:ext cx="1440000" cy="1404344"/>
            </a:xfrm>
            <a:prstGeom prst="rect">
              <a:avLst/>
            </a:prstGeom>
            <a:grpFill/>
            <a:ln>
              <a:noFill/>
            </a:ln>
            <a:scene3d>
              <a:camera prst="orthographicFront"/>
              <a:lightRig rig="threePt" dir="t"/>
            </a:scene3d>
            <a:sp3d>
              <a:bevelT prst="angle"/>
            </a:sp3d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>
                <a:solidFill>
                  <a:schemeClr val="tx1">
                    <a:lumMod val="65000"/>
                    <a:lumOff val="35000"/>
                  </a:schemeClr>
                </a:solidFill>
              </a:endParaRPr>
            </a:p>
          </xdr:txBody>
        </xdr:sp>
        <xdr:graphicFrame macro="">
          <xdr:nvGraphicFramePr>
            <xdr:cNvPr id="53" name="Gráfico 52">
              <a:extLst>
                <a:ext uri="{FF2B5EF4-FFF2-40B4-BE49-F238E27FC236}">
                  <a16:creationId xmlns:a16="http://schemas.microsoft.com/office/drawing/2014/main" id="{E5EEA513-8487-D873-B172-27C37FE38385}"/>
                </a:ext>
              </a:extLst>
            </xdr:cNvPr>
            <xdr:cNvGraphicFramePr>
              <a:graphicFrameLocks/>
            </xdr:cNvGraphicFramePr>
          </xdr:nvGraphicFramePr>
          <xdr:xfrm>
            <a:off x="308451" y="1219200"/>
            <a:ext cx="1495425" cy="146685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grpSp>
          <xdr:nvGrpSpPr>
            <xdr:cNvPr id="54" name="Agrupar 53">
              <a:extLst>
                <a:ext uri="{FF2B5EF4-FFF2-40B4-BE49-F238E27FC236}">
                  <a16:creationId xmlns:a16="http://schemas.microsoft.com/office/drawing/2014/main" id="{A7D3E97D-6F45-EA90-3103-D87B7D1BF68C}"/>
                </a:ext>
              </a:extLst>
            </xdr:cNvPr>
            <xdr:cNvGrpSpPr/>
          </xdr:nvGrpSpPr>
          <xdr:grpSpPr>
            <a:xfrm>
              <a:off x="308452" y="895954"/>
              <a:ext cx="1440000" cy="365714"/>
              <a:chOff x="5790221" y="781654"/>
              <a:chExt cx="1440000" cy="365714"/>
            </a:xfrm>
            <a:grpFill/>
          </xdr:grpSpPr>
          <xdr:sp macro="" textlink="">
            <xdr:nvSpPr>
              <xdr:cNvPr id="55" name="Retângulo 54">
                <a:extLst>
                  <a:ext uri="{FF2B5EF4-FFF2-40B4-BE49-F238E27FC236}">
                    <a16:creationId xmlns:a16="http://schemas.microsoft.com/office/drawing/2014/main" id="{07F1BD42-B6FD-E867-4234-FAAF2F3D0ED0}"/>
                  </a:ext>
                </a:extLst>
              </xdr:cNvPr>
              <xdr:cNvSpPr/>
            </xdr:nvSpPr>
            <xdr:spPr>
              <a:xfrm>
                <a:off x="5790221" y="781654"/>
                <a:ext cx="1440000" cy="365714"/>
              </a:xfrm>
              <a:prstGeom prst="rect">
                <a:avLst/>
              </a:prstGeom>
              <a:grpFill/>
              <a:ln>
                <a:noFill/>
              </a:ln>
              <a:scene3d>
                <a:camera prst="orthographicFront"/>
                <a:lightRig rig="threePt" dir="t"/>
              </a:scene3d>
              <a:sp3d>
                <a:bevelT prst="angle"/>
              </a:sp3d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pt-BR" sz="1100"/>
              </a:p>
            </xdr:txBody>
          </xdr:sp>
          <xdr:sp macro="" textlink="">
            <xdr:nvSpPr>
              <xdr:cNvPr id="56" name="CaixaDeTexto 55">
                <a:extLst>
                  <a:ext uri="{FF2B5EF4-FFF2-40B4-BE49-F238E27FC236}">
                    <a16:creationId xmlns:a16="http://schemas.microsoft.com/office/drawing/2014/main" id="{36B7DA81-D968-1B58-BCEF-9E07DA6C1421}"/>
                  </a:ext>
                </a:extLst>
              </xdr:cNvPr>
              <xdr:cNvSpPr txBox="1"/>
            </xdr:nvSpPr>
            <xdr:spPr>
              <a:xfrm>
                <a:off x="6024563" y="800402"/>
                <a:ext cx="895350" cy="31432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pt-BR" sz="1200" b="1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Abadi" panose="020B0604020104020204" pitchFamily="34" charset="0"/>
                  </a:rPr>
                  <a:t>TOTAL</a:t>
                </a:r>
              </a:p>
            </xdr:txBody>
          </xdr:sp>
        </xdr:grpSp>
      </xdr:grpSp>
      <xdr:sp macro="" textlink="Apoio!G21">
        <xdr:nvSpPr>
          <xdr:cNvPr id="51" name="Retângulo 50">
            <a:extLst>
              <a:ext uri="{FF2B5EF4-FFF2-40B4-BE49-F238E27FC236}">
                <a16:creationId xmlns:a16="http://schemas.microsoft.com/office/drawing/2014/main" id="{20F79071-9909-DE37-6D19-165296268DB7}"/>
              </a:ext>
            </a:extLst>
          </xdr:cNvPr>
          <xdr:cNvSpPr/>
        </xdr:nvSpPr>
        <xdr:spPr>
          <a:xfrm>
            <a:off x="1422877" y="1477886"/>
            <a:ext cx="504825" cy="496359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42603F18-79B2-4A4B-B37C-ADF10A773417}" type="TxLink">
              <a:rPr lang="en-US" sz="1600" b="1" i="0" u="none" strike="noStrike">
                <a:solidFill>
                  <a:schemeClr val="accent3">
                    <a:lumMod val="25000"/>
                  </a:schemeClr>
                </a:solidFill>
                <a:latin typeface="Calibri"/>
                <a:cs typeface="Calibri"/>
              </a:rPr>
              <a:pPr algn="ctr"/>
              <a:t>99</a:t>
            </a:fld>
            <a:endParaRPr lang="pt-BR" sz="1600">
              <a:solidFill>
                <a:schemeClr val="accent3">
                  <a:lumMod val="25000"/>
                </a:schemeClr>
              </a:solidFill>
              <a:latin typeface="Abadi" panose="020B0604020104020204" pitchFamily="34" charset="0"/>
            </a:endParaRPr>
          </a:p>
        </xdr:txBody>
      </xdr:sp>
    </xdr:grpSp>
    <xdr:clientData/>
  </xdr:twoCellAnchor>
  <xdr:twoCellAnchor>
    <xdr:from>
      <xdr:col>5</xdr:col>
      <xdr:colOff>358486</xdr:colOff>
      <xdr:row>7</xdr:row>
      <xdr:rowOff>180975</xdr:rowOff>
    </xdr:from>
    <xdr:to>
      <xdr:col>6</xdr:col>
      <xdr:colOff>441612</xdr:colOff>
      <xdr:row>10</xdr:row>
      <xdr:rowOff>190499</xdr:rowOff>
    </xdr:to>
    <xdr:grpSp>
      <xdr:nvGrpSpPr>
        <xdr:cNvPr id="86" name="Agrupar 85">
          <a:extLst>
            <a:ext uri="{FF2B5EF4-FFF2-40B4-BE49-F238E27FC236}">
              <a16:creationId xmlns:a16="http://schemas.microsoft.com/office/drawing/2014/main" id="{E2F0265B-39DB-2073-FE8F-1FCA1AD6E555}"/>
            </a:ext>
          </a:extLst>
        </xdr:cNvPr>
        <xdr:cNvGrpSpPr/>
      </xdr:nvGrpSpPr>
      <xdr:grpSpPr>
        <a:xfrm>
          <a:off x="3406486" y="1514475"/>
          <a:ext cx="692726" cy="581024"/>
          <a:chOff x="3406486" y="1514475"/>
          <a:chExt cx="692726" cy="581024"/>
        </a:xfrm>
        <a:noFill/>
      </xdr:grpSpPr>
      <xdr:sp macro="" textlink="Apoio!C21">
        <xdr:nvSpPr>
          <xdr:cNvPr id="62" name="Retângulo 61">
            <a:extLst>
              <a:ext uri="{FF2B5EF4-FFF2-40B4-BE49-F238E27FC236}">
                <a16:creationId xmlns:a16="http://schemas.microsoft.com/office/drawing/2014/main" id="{4CEFB193-8769-48F3-A336-402372600079}"/>
              </a:ext>
            </a:extLst>
          </xdr:cNvPr>
          <xdr:cNvSpPr/>
        </xdr:nvSpPr>
        <xdr:spPr>
          <a:xfrm>
            <a:off x="3406486" y="1514475"/>
            <a:ext cx="692726" cy="361949"/>
          </a:xfrm>
          <a:prstGeom prst="rect">
            <a:avLst/>
          </a:prstGeom>
          <a:grp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BC4CD848-6FA6-42B1-8FF9-434703416E28}" type="TxLink">
              <a:rPr lang="en-US" sz="2800" b="0" i="0" u="none" strike="noStrike">
                <a:solidFill>
                  <a:srgbClr val="162D9E"/>
                </a:solidFill>
                <a:latin typeface="Abadi" panose="020B0604020104020204" pitchFamily="34" charset="0"/>
                <a:cs typeface="Calibri"/>
              </a:rPr>
              <a:pPr algn="ctr"/>
              <a:t>57</a:t>
            </a:fld>
            <a:endParaRPr lang="pt-BR" sz="2800">
              <a:solidFill>
                <a:srgbClr val="162D9E"/>
              </a:solidFill>
              <a:latin typeface="Abadi" panose="020B0604020104020204" pitchFamily="34" charset="0"/>
            </a:endParaRPr>
          </a:p>
        </xdr:txBody>
      </xdr:sp>
      <xdr:sp macro="" textlink="">
        <xdr:nvSpPr>
          <xdr:cNvPr id="85" name="CaixaDeTexto 84">
            <a:extLst>
              <a:ext uri="{FF2B5EF4-FFF2-40B4-BE49-F238E27FC236}">
                <a16:creationId xmlns:a16="http://schemas.microsoft.com/office/drawing/2014/main" id="{6CC60507-1CF1-2C40-3AFE-F8C3005C3D35}"/>
              </a:ext>
            </a:extLst>
          </xdr:cNvPr>
          <xdr:cNvSpPr txBox="1"/>
        </xdr:nvSpPr>
        <xdr:spPr>
          <a:xfrm>
            <a:off x="3448050" y="1857374"/>
            <a:ext cx="647700" cy="238125"/>
          </a:xfrm>
          <a:prstGeom prst="rect">
            <a:avLst/>
          </a:prstGeom>
          <a:grp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t-BR" sz="1100">
                <a:solidFill>
                  <a:srgbClr val="162D9E"/>
                </a:solidFill>
              </a:rPr>
              <a:t>SAV´s</a:t>
            </a:r>
          </a:p>
        </xdr:txBody>
      </xdr:sp>
    </xdr:grpSp>
    <xdr:clientData/>
  </xdr:twoCellAnchor>
  <xdr:twoCellAnchor>
    <xdr:from>
      <xdr:col>8</xdr:col>
      <xdr:colOff>158461</xdr:colOff>
      <xdr:row>7</xdr:row>
      <xdr:rowOff>180975</xdr:rowOff>
    </xdr:from>
    <xdr:to>
      <xdr:col>9</xdr:col>
      <xdr:colOff>241587</xdr:colOff>
      <xdr:row>10</xdr:row>
      <xdr:rowOff>190499</xdr:rowOff>
    </xdr:to>
    <xdr:grpSp>
      <xdr:nvGrpSpPr>
        <xdr:cNvPr id="88" name="Agrupar 87">
          <a:extLst>
            <a:ext uri="{FF2B5EF4-FFF2-40B4-BE49-F238E27FC236}">
              <a16:creationId xmlns:a16="http://schemas.microsoft.com/office/drawing/2014/main" id="{18EB6835-7CDD-7311-01FD-EFC251988C30}"/>
            </a:ext>
          </a:extLst>
        </xdr:cNvPr>
        <xdr:cNvGrpSpPr/>
      </xdr:nvGrpSpPr>
      <xdr:grpSpPr>
        <a:xfrm>
          <a:off x="5035261" y="1514475"/>
          <a:ext cx="692726" cy="581024"/>
          <a:chOff x="3406486" y="1514475"/>
          <a:chExt cx="692726" cy="581024"/>
        </a:xfrm>
      </xdr:grpSpPr>
      <xdr:sp macro="" textlink="Apoio!D21">
        <xdr:nvSpPr>
          <xdr:cNvPr id="90" name="Retângulo 89">
            <a:extLst>
              <a:ext uri="{FF2B5EF4-FFF2-40B4-BE49-F238E27FC236}">
                <a16:creationId xmlns:a16="http://schemas.microsoft.com/office/drawing/2014/main" id="{61E85C1C-0BC5-C7F7-EF5B-E8AE63070171}"/>
              </a:ext>
            </a:extLst>
          </xdr:cNvPr>
          <xdr:cNvSpPr/>
        </xdr:nvSpPr>
        <xdr:spPr>
          <a:xfrm>
            <a:off x="3406486" y="1514475"/>
            <a:ext cx="692726" cy="361949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F303EEE1-9108-4F03-8587-FCAFC6EDAE90}" type="TxLink">
              <a:rPr lang="en-US" sz="2800" b="0" i="0" u="none" strike="noStrike">
                <a:solidFill>
                  <a:schemeClr val="accent2"/>
                </a:solidFill>
                <a:latin typeface="Abadi" panose="020B0604020104020204" pitchFamily="34" charset="0"/>
                <a:cs typeface="Calibri"/>
              </a:rPr>
              <a:pPr algn="ctr"/>
              <a:t>36</a:t>
            </a:fld>
            <a:endParaRPr lang="pt-BR" sz="2800">
              <a:solidFill>
                <a:schemeClr val="accent2"/>
              </a:solidFill>
              <a:latin typeface="Abadi" panose="020B0604020104020204" pitchFamily="34" charset="0"/>
            </a:endParaRPr>
          </a:p>
        </xdr:txBody>
      </xdr:sp>
      <xdr:sp macro="" textlink="">
        <xdr:nvSpPr>
          <xdr:cNvPr id="92" name="CaixaDeTexto 91">
            <a:extLst>
              <a:ext uri="{FF2B5EF4-FFF2-40B4-BE49-F238E27FC236}">
                <a16:creationId xmlns:a16="http://schemas.microsoft.com/office/drawing/2014/main" id="{862F7D0A-19B5-7A86-FB6C-CA767FEDB1DC}"/>
              </a:ext>
            </a:extLst>
          </xdr:cNvPr>
          <xdr:cNvSpPr txBox="1"/>
        </xdr:nvSpPr>
        <xdr:spPr>
          <a:xfrm>
            <a:off x="3448050" y="1857374"/>
            <a:ext cx="647700" cy="2381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t-BR" sz="1000">
                <a:solidFill>
                  <a:schemeClr val="accent2"/>
                </a:solidFill>
                <a:latin typeface="Abadi" panose="020B0604020104020204" pitchFamily="34" charset="0"/>
              </a:rPr>
              <a:t>SAV</a:t>
            </a:r>
            <a:r>
              <a:rPr lang="pt-BR" sz="1100">
                <a:solidFill>
                  <a:schemeClr val="accent2"/>
                </a:solidFill>
                <a:latin typeface="Abadi" panose="020B0604020104020204" pitchFamily="34" charset="0"/>
              </a:rPr>
              <a:t>´S</a:t>
            </a:r>
          </a:p>
          <a:p>
            <a:endParaRPr lang="pt-BR" sz="1100">
              <a:solidFill>
                <a:schemeClr val="accent2"/>
              </a:solidFill>
              <a:latin typeface="Abadi" panose="020B0604020104020204" pitchFamily="34" charset="0"/>
            </a:endParaRPr>
          </a:p>
        </xdr:txBody>
      </xdr:sp>
    </xdr:grpSp>
    <xdr:clientData/>
  </xdr:twoCellAnchor>
  <xdr:twoCellAnchor>
    <xdr:from>
      <xdr:col>10</xdr:col>
      <xdr:colOff>491836</xdr:colOff>
      <xdr:row>8</xdr:row>
      <xdr:rowOff>0</xdr:rowOff>
    </xdr:from>
    <xdr:to>
      <xdr:col>11</xdr:col>
      <xdr:colOff>574962</xdr:colOff>
      <xdr:row>11</xdr:row>
      <xdr:rowOff>9524</xdr:rowOff>
    </xdr:to>
    <xdr:grpSp>
      <xdr:nvGrpSpPr>
        <xdr:cNvPr id="93" name="Agrupar 92">
          <a:extLst>
            <a:ext uri="{FF2B5EF4-FFF2-40B4-BE49-F238E27FC236}">
              <a16:creationId xmlns:a16="http://schemas.microsoft.com/office/drawing/2014/main" id="{630FDA71-6AE9-36C4-C5AE-2C32D4CC786C}"/>
            </a:ext>
          </a:extLst>
        </xdr:cNvPr>
        <xdr:cNvGrpSpPr/>
      </xdr:nvGrpSpPr>
      <xdr:grpSpPr>
        <a:xfrm>
          <a:off x="6587836" y="1524000"/>
          <a:ext cx="692726" cy="581024"/>
          <a:chOff x="3406486" y="1514475"/>
          <a:chExt cx="692726" cy="581024"/>
        </a:xfrm>
      </xdr:grpSpPr>
      <xdr:sp macro="" textlink="Apoio!E21">
        <xdr:nvSpPr>
          <xdr:cNvPr id="94" name="Retângulo 93">
            <a:extLst>
              <a:ext uri="{FF2B5EF4-FFF2-40B4-BE49-F238E27FC236}">
                <a16:creationId xmlns:a16="http://schemas.microsoft.com/office/drawing/2014/main" id="{785F30F9-47CA-F424-03E2-3CD3504D0B41}"/>
              </a:ext>
            </a:extLst>
          </xdr:cNvPr>
          <xdr:cNvSpPr/>
        </xdr:nvSpPr>
        <xdr:spPr>
          <a:xfrm>
            <a:off x="3406486" y="1514475"/>
            <a:ext cx="692726" cy="361949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F80D6417-A77F-4D32-ADD4-592E141F335C}" type="TxLink">
              <a:rPr lang="en-US" sz="2800" b="0" i="0" u="none" strike="noStrike">
                <a:solidFill>
                  <a:schemeClr val="accent6"/>
                </a:solidFill>
                <a:latin typeface="Abadi" panose="020B0604020104020204" pitchFamily="34" charset="0"/>
                <a:cs typeface="Calibri"/>
              </a:rPr>
              <a:pPr algn="ctr"/>
              <a:t>6</a:t>
            </a:fld>
            <a:endParaRPr lang="pt-BR" sz="2800">
              <a:solidFill>
                <a:schemeClr val="accent6"/>
              </a:solidFill>
              <a:latin typeface="Abadi" panose="020B0604020104020204" pitchFamily="34" charset="0"/>
            </a:endParaRPr>
          </a:p>
        </xdr:txBody>
      </xdr:sp>
      <xdr:sp macro="" textlink="">
        <xdr:nvSpPr>
          <xdr:cNvPr id="95" name="CaixaDeTexto 94">
            <a:extLst>
              <a:ext uri="{FF2B5EF4-FFF2-40B4-BE49-F238E27FC236}">
                <a16:creationId xmlns:a16="http://schemas.microsoft.com/office/drawing/2014/main" id="{AF04F37D-1CEC-E62D-A60A-0689644A2AFF}"/>
              </a:ext>
            </a:extLst>
          </xdr:cNvPr>
          <xdr:cNvSpPr txBox="1"/>
        </xdr:nvSpPr>
        <xdr:spPr>
          <a:xfrm>
            <a:off x="3448050" y="1857374"/>
            <a:ext cx="647700" cy="2381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t-BR" sz="1000">
                <a:solidFill>
                  <a:schemeClr val="accent6"/>
                </a:solidFill>
                <a:latin typeface="Abadi" panose="020B0604020104020204" pitchFamily="34" charset="0"/>
              </a:rPr>
              <a:t>SAV</a:t>
            </a:r>
            <a:r>
              <a:rPr lang="pt-BR" sz="1100">
                <a:solidFill>
                  <a:schemeClr val="accent6"/>
                </a:solidFill>
              </a:rPr>
              <a:t>´s</a:t>
            </a:r>
          </a:p>
        </xdr:txBody>
      </xdr:sp>
    </xdr:grpSp>
    <xdr:clientData/>
  </xdr:twoCellAnchor>
  <xdr:twoCellAnchor>
    <xdr:from>
      <xdr:col>2</xdr:col>
      <xdr:colOff>295275</xdr:colOff>
      <xdr:row>17</xdr:row>
      <xdr:rowOff>171450</xdr:rowOff>
    </xdr:from>
    <xdr:to>
      <xdr:col>3</xdr:col>
      <xdr:colOff>190500</xdr:colOff>
      <xdr:row>20</xdr:row>
      <xdr:rowOff>76200</xdr:rowOff>
    </xdr:to>
    <xdr:sp macro="" textlink="">
      <xdr:nvSpPr>
        <xdr:cNvPr id="58" name="Retângulo 57">
          <a:extLst>
            <a:ext uri="{FF2B5EF4-FFF2-40B4-BE49-F238E27FC236}">
              <a16:creationId xmlns:a16="http://schemas.microsoft.com/office/drawing/2014/main" id="{B676D347-A272-0184-3C2F-C123ABF0C3B1}"/>
            </a:ext>
          </a:extLst>
        </xdr:cNvPr>
        <xdr:cNvSpPr/>
      </xdr:nvSpPr>
      <xdr:spPr>
        <a:xfrm>
          <a:off x="1514475" y="3409950"/>
          <a:ext cx="504825" cy="4762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2</xdr:col>
      <xdr:colOff>152400</xdr:colOff>
      <xdr:row>19</xdr:row>
      <xdr:rowOff>171450</xdr:rowOff>
    </xdr:from>
    <xdr:to>
      <xdr:col>7</xdr:col>
      <xdr:colOff>314326</xdr:colOff>
      <xdr:row>24</xdr:row>
      <xdr:rowOff>12801</xdr:rowOff>
    </xdr:to>
    <xdr:grpSp>
      <xdr:nvGrpSpPr>
        <xdr:cNvPr id="78" name="Agrupar 77">
          <a:extLst>
            <a:ext uri="{FF2B5EF4-FFF2-40B4-BE49-F238E27FC236}">
              <a16:creationId xmlns:a16="http://schemas.microsoft.com/office/drawing/2014/main" id="{6487DBBC-7505-56AE-4A3A-24AEB9C7A4B2}"/>
            </a:ext>
          </a:extLst>
        </xdr:cNvPr>
        <xdr:cNvGrpSpPr/>
      </xdr:nvGrpSpPr>
      <xdr:grpSpPr>
        <a:xfrm>
          <a:off x="1371600" y="3790950"/>
          <a:ext cx="3209926" cy="793851"/>
          <a:chOff x="1190625" y="1935980"/>
          <a:chExt cx="3295650" cy="1144463"/>
        </a:xfrm>
      </xdr:grpSpPr>
      <xdr:grpSp>
        <xdr:nvGrpSpPr>
          <xdr:cNvPr id="75" name="Agrupar 74">
            <a:extLst>
              <a:ext uri="{FF2B5EF4-FFF2-40B4-BE49-F238E27FC236}">
                <a16:creationId xmlns:a16="http://schemas.microsoft.com/office/drawing/2014/main" id="{93BB0B1F-9F53-6AAB-951C-D2669C84AB0C}"/>
              </a:ext>
            </a:extLst>
          </xdr:cNvPr>
          <xdr:cNvGrpSpPr/>
        </xdr:nvGrpSpPr>
        <xdr:grpSpPr>
          <a:xfrm>
            <a:off x="1190625" y="2146993"/>
            <a:ext cx="3295650" cy="933450"/>
            <a:chOff x="1304925" y="2223193"/>
            <a:chExt cx="3295650" cy="933450"/>
          </a:xfrm>
        </xdr:grpSpPr>
        <xdr:pic>
          <xdr:nvPicPr>
            <xdr:cNvPr id="29" name="Imagem 28">
              <a:extLst>
                <a:ext uri="{FF2B5EF4-FFF2-40B4-BE49-F238E27FC236}">
                  <a16:creationId xmlns:a16="http://schemas.microsoft.com/office/drawing/2014/main" id="{1935DEBF-9130-608E-030A-ECF0FBA74D2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 cstate="print">
              <a:duotone>
                <a:srgbClr val="1C2773">
                  <a:shade val="45000"/>
                  <a:satMod val="135000"/>
                </a:srgbClr>
                <a:prstClr val="white"/>
              </a:duotone>
              <a:extLst>
                <a:ext uri="{BEBA8EAE-BF5A-486C-A8C5-ECC9F3942E4B}">
                  <a14:imgProps xmlns:a14="http://schemas.microsoft.com/office/drawing/2010/main">
                    <a14:imgLayer r:embed="rId3">
                      <a14:imgEffect>
                        <a14:backgroundRemoval t="38510" b="61010" l="40302" r="60191"/>
                      </a14:imgEffect>
                      <a14:imgEffect>
                        <a14:colorTemperature colorTemp="112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37816" t="35697" r="37323" b="36177"/>
            <a:stretch/>
          </xdr:blipFill>
          <xdr:spPr>
            <a:xfrm>
              <a:off x="3842834" y="2299393"/>
              <a:ext cx="757741" cy="857250"/>
            </a:xfrm>
            <a:prstGeom prst="rect">
              <a:avLst/>
            </a:prstGeom>
          </xdr:spPr>
        </xdr:pic>
        <xdr:grpSp>
          <xdr:nvGrpSpPr>
            <xdr:cNvPr id="74" name="Agrupar 73">
              <a:extLst>
                <a:ext uri="{FF2B5EF4-FFF2-40B4-BE49-F238E27FC236}">
                  <a16:creationId xmlns:a16="http://schemas.microsoft.com/office/drawing/2014/main" id="{CC692AF4-BD74-A619-CC2F-F1740DD4FCEE}"/>
                </a:ext>
              </a:extLst>
            </xdr:cNvPr>
            <xdr:cNvGrpSpPr/>
          </xdr:nvGrpSpPr>
          <xdr:grpSpPr>
            <a:xfrm>
              <a:off x="1304925" y="2223193"/>
              <a:ext cx="2778399" cy="933450"/>
              <a:chOff x="1304925" y="2223193"/>
              <a:chExt cx="2778399" cy="933450"/>
            </a:xfrm>
          </xdr:grpSpPr>
          <xdr:pic>
            <xdr:nvPicPr>
              <xdr:cNvPr id="24" name="Imagem 23">
                <a:extLst>
                  <a:ext uri="{FF2B5EF4-FFF2-40B4-BE49-F238E27FC236}">
                    <a16:creationId xmlns:a16="http://schemas.microsoft.com/office/drawing/2014/main" id="{E8EF840D-740B-E2B2-7994-53972CAEDDCD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4" cstate="print">
                <a:duotone>
                  <a:srgbClr val="A7A797">
                    <a:shade val="45000"/>
                    <a:satMod val="135000"/>
                  </a:srgbClr>
                  <a:prstClr val="white"/>
                </a:duotone>
                <a:extLst>
                  <a:ext uri="{BEBA8EAE-BF5A-486C-A8C5-ECC9F3942E4B}">
                    <a14:imgProps xmlns:a14="http://schemas.microsoft.com/office/drawing/2010/main">
                      <a14:imgLayer r:embed="rId5">
                        <a14:imgEffect>
                          <a14:backgroundRemoval t="38835" b="61335" l="11842" r="36292"/>
                        </a14:imgEffect>
                      </a14:imgLayer>
                    </a14:imgProps>
                  </a:ex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8786" t="36022" r="60652" b="35852"/>
              <a:stretch/>
            </xdr:blipFill>
            <xdr:spPr>
              <a:xfrm>
                <a:off x="3151806" y="2299393"/>
                <a:ext cx="931518" cy="857250"/>
              </a:xfrm>
              <a:prstGeom prst="rect">
                <a:avLst/>
              </a:prstGeom>
            </xdr:spPr>
          </xdr:pic>
          <xdr:pic>
            <xdr:nvPicPr>
              <xdr:cNvPr id="26" name="Imagem 25">
                <a:extLst>
                  <a:ext uri="{FF2B5EF4-FFF2-40B4-BE49-F238E27FC236}">
                    <a16:creationId xmlns:a16="http://schemas.microsoft.com/office/drawing/2014/main" id="{96985726-D07A-090B-EF82-8DD511290048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6" cstate="print">
                <a:duotone>
                  <a:srgbClr val="7030A0">
                    <a:shade val="45000"/>
                    <a:satMod val="135000"/>
                  </a:srgbClr>
                  <a:prstClr val="white"/>
                </a:duotone>
                <a:extLst>
                  <a:ext uri="{BEBA8EAE-BF5A-486C-A8C5-ECC9F3942E4B}">
                    <a14:imgProps xmlns:a14="http://schemas.microsoft.com/office/drawing/2010/main">
                      <a14:imgLayer r:embed="rId7">
                        <a14:imgEffect>
                          <a14:backgroundRemoval t="11087" b="33696" l="12136" r="36470"/>
                        </a14:imgEffect>
                      </a14:imgLayer>
                    </a14:imgProps>
                  </a:ex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9094" t="8261" r="60488" b="63478"/>
              <a:stretch/>
            </xdr:blipFill>
            <xdr:spPr>
              <a:xfrm>
                <a:off x="1304925" y="2223193"/>
                <a:ext cx="927150" cy="861393"/>
              </a:xfrm>
              <a:prstGeom prst="rect">
                <a:avLst/>
              </a:prstGeom>
            </xdr:spPr>
          </xdr:pic>
          <xdr:pic>
            <xdr:nvPicPr>
              <xdr:cNvPr id="27" name="Imagem 26">
                <a:extLst>
                  <a:ext uri="{FF2B5EF4-FFF2-40B4-BE49-F238E27FC236}">
                    <a16:creationId xmlns:a16="http://schemas.microsoft.com/office/drawing/2014/main" id="{BDABFE89-2DD8-B910-5134-91F1E15871A1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8" cstate="print">
                <a:duotone>
                  <a:srgbClr val="1C2773">
                    <a:shade val="45000"/>
                    <a:satMod val="135000"/>
                  </a:srgbClr>
                  <a:prstClr val="white"/>
                </a:duotone>
                <a:extLst>
                  <a:ext uri="{BEBA8EAE-BF5A-486C-A8C5-ECC9F3942E4B}">
                    <a14:imgProps xmlns:a14="http://schemas.microsoft.com/office/drawing/2010/main">
                      <a14:imgLayer r:embed="rId7">
                        <a14:imgEffect>
                          <a14:backgroundRemoval t="11087" b="33696" l="39539" r="63873"/>
                        </a14:imgEffect>
                        <a14:imgEffect>
                          <a14:colorTemperature colorTemp="4700"/>
                        </a14:imgEffect>
                      </a14:imgLayer>
                    </a14:imgProps>
                  </a:ex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36497" t="8261" r="33085" b="63478"/>
              <a:stretch/>
            </xdr:blipFill>
            <xdr:spPr>
              <a:xfrm>
                <a:off x="1937239" y="2232718"/>
                <a:ext cx="927151" cy="861393"/>
              </a:xfrm>
              <a:prstGeom prst="rect">
                <a:avLst/>
              </a:prstGeom>
            </xdr:spPr>
          </xdr:pic>
          <xdr:pic>
            <xdr:nvPicPr>
              <xdr:cNvPr id="28" name="Imagem 27">
                <a:extLst>
                  <a:ext uri="{FF2B5EF4-FFF2-40B4-BE49-F238E27FC236}">
                    <a16:creationId xmlns:a16="http://schemas.microsoft.com/office/drawing/2014/main" id="{079799D1-5803-7116-1310-2FDF7814B796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9" cstate="print">
                <a:duotone>
                  <a:srgbClr val="BE1228">
                    <a:shade val="45000"/>
                    <a:satMod val="135000"/>
                  </a:srgbClr>
                  <a:prstClr val="white"/>
                </a:duotone>
                <a:extLst>
                  <a:ext uri="{BEBA8EAE-BF5A-486C-A8C5-ECC9F3942E4B}">
                    <a14:imgProps xmlns:a14="http://schemas.microsoft.com/office/drawing/2010/main">
                      <a14:imgLayer r:embed="rId7">
                        <a14:imgEffect>
                          <a14:backgroundRemoval t="11087" b="33696" l="65529" r="89021"/>
                        </a14:imgEffect>
                      </a14:imgLayer>
                    </a14:imgProps>
                  </a:ex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62593" t="8261" r="8043" b="63478"/>
              <a:stretch/>
            </xdr:blipFill>
            <xdr:spPr>
              <a:xfrm>
                <a:off x="2547790" y="2242244"/>
                <a:ext cx="895007" cy="861393"/>
              </a:xfrm>
              <a:prstGeom prst="rect">
                <a:avLst/>
              </a:prstGeom>
            </xdr:spPr>
          </xdr:pic>
        </xdr:grpSp>
      </xdr:grpSp>
      <xdr:grpSp>
        <xdr:nvGrpSpPr>
          <xdr:cNvPr id="77" name="Agrupar 76">
            <a:extLst>
              <a:ext uri="{FF2B5EF4-FFF2-40B4-BE49-F238E27FC236}">
                <a16:creationId xmlns:a16="http://schemas.microsoft.com/office/drawing/2014/main" id="{FA6A97B8-157E-34D1-8FBA-C645CB7BDBC9}"/>
              </a:ext>
            </a:extLst>
          </xdr:cNvPr>
          <xdr:cNvGrpSpPr/>
        </xdr:nvGrpSpPr>
        <xdr:grpSpPr>
          <a:xfrm>
            <a:off x="1428751" y="1935980"/>
            <a:ext cx="2981324" cy="485776"/>
            <a:chOff x="1504951" y="2193155"/>
            <a:chExt cx="2981324" cy="485776"/>
          </a:xfrm>
        </xdr:grpSpPr>
        <xdr:sp macro="" textlink="Apoio!G9">
          <xdr:nvSpPr>
            <xdr:cNvPr id="60" name="Retângulo 59">
              <a:extLst>
                <a:ext uri="{FF2B5EF4-FFF2-40B4-BE49-F238E27FC236}">
                  <a16:creationId xmlns:a16="http://schemas.microsoft.com/office/drawing/2014/main" id="{FE697426-B5BF-2D9F-B96F-E5C11F68C0A6}"/>
                </a:ext>
              </a:extLst>
            </xdr:cNvPr>
            <xdr:cNvSpPr/>
          </xdr:nvSpPr>
          <xdr:spPr>
            <a:xfrm>
              <a:off x="2124075" y="2193159"/>
              <a:ext cx="504825" cy="476250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0CC9CAC2-9ED4-43A7-9C3A-2F3AE24DE555}" type="TxLink">
                <a:rPr lang="en-US" sz="1800" b="0" i="0" u="none" strike="noStrike">
                  <a:solidFill>
                    <a:srgbClr val="002060"/>
                  </a:solidFill>
                  <a:latin typeface="Abadi" panose="020B0604020104020204" pitchFamily="34" charset="0"/>
                  <a:cs typeface="Calibri"/>
                </a:rPr>
                <a:pPr algn="ctr"/>
                <a:t>61</a:t>
              </a:fld>
              <a:endParaRPr lang="pt-BR" sz="1800">
                <a:solidFill>
                  <a:srgbClr val="002060"/>
                </a:solidFill>
                <a:latin typeface="Abadi" panose="020B0604020104020204" pitchFamily="34" charset="0"/>
              </a:endParaRPr>
            </a:p>
          </xdr:txBody>
        </xdr:sp>
        <xdr:sp macro="" textlink="Apoio!H9">
          <xdr:nvSpPr>
            <xdr:cNvPr id="67" name="Retângulo 66">
              <a:extLst>
                <a:ext uri="{FF2B5EF4-FFF2-40B4-BE49-F238E27FC236}">
                  <a16:creationId xmlns:a16="http://schemas.microsoft.com/office/drawing/2014/main" id="{5B667897-7876-28A2-4296-D634906AF252}"/>
                </a:ext>
              </a:extLst>
            </xdr:cNvPr>
            <xdr:cNvSpPr/>
          </xdr:nvSpPr>
          <xdr:spPr>
            <a:xfrm>
              <a:off x="2743200" y="2193159"/>
              <a:ext cx="504825" cy="476250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1E313865-DD09-4C99-9DF1-8E1946ADE378}" type="TxLink">
                <a:rPr lang="en-US" sz="1800" b="0" i="0" u="none" strike="noStrike">
                  <a:solidFill>
                    <a:schemeClr val="accent2"/>
                  </a:solidFill>
                  <a:latin typeface="Abadi" panose="020B0604020104020204" pitchFamily="34" charset="0"/>
                  <a:cs typeface="Calibri"/>
                </a:rPr>
                <a:pPr algn="ctr"/>
                <a:t>61</a:t>
              </a:fld>
              <a:endParaRPr lang="pt-BR" sz="1800">
                <a:solidFill>
                  <a:schemeClr val="accent2"/>
                </a:solidFill>
                <a:latin typeface="Abadi" panose="020B0604020104020204" pitchFamily="34" charset="0"/>
              </a:endParaRPr>
            </a:p>
          </xdr:txBody>
        </xdr:sp>
        <xdr:sp macro="" textlink="Apoio!I9">
          <xdr:nvSpPr>
            <xdr:cNvPr id="68" name="Retângulo 67">
              <a:extLst>
                <a:ext uri="{FF2B5EF4-FFF2-40B4-BE49-F238E27FC236}">
                  <a16:creationId xmlns:a16="http://schemas.microsoft.com/office/drawing/2014/main" id="{1D0160D6-068A-FFFB-A942-F87762443686}"/>
                </a:ext>
              </a:extLst>
            </xdr:cNvPr>
            <xdr:cNvSpPr/>
          </xdr:nvSpPr>
          <xdr:spPr>
            <a:xfrm>
              <a:off x="3362325" y="2202681"/>
              <a:ext cx="504825" cy="476250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E4328766-DB12-4134-BE5B-6AAAE104CCB2}" type="TxLink">
                <a:rPr lang="en-US" sz="1800" b="0" i="0" u="none" strike="noStrike">
                  <a:solidFill>
                    <a:schemeClr val="tx1">
                      <a:lumMod val="65000"/>
                      <a:lumOff val="35000"/>
                    </a:schemeClr>
                  </a:solidFill>
                  <a:latin typeface="Abadi" panose="020B0604020104020204" pitchFamily="34" charset="0"/>
                  <a:cs typeface="Calibri"/>
                </a:rPr>
                <a:pPr algn="ctr"/>
                <a:t>55</a:t>
              </a:fld>
              <a:endParaRPr lang="pt-BR" sz="1800">
                <a:solidFill>
                  <a:schemeClr val="tx1">
                    <a:lumMod val="65000"/>
                    <a:lumOff val="35000"/>
                  </a:schemeClr>
                </a:solidFill>
                <a:latin typeface="Abadi" panose="020B0604020104020204" pitchFamily="34" charset="0"/>
              </a:endParaRPr>
            </a:p>
          </xdr:txBody>
        </xdr:sp>
        <xdr:sp macro="" textlink="Apoio!J9">
          <xdr:nvSpPr>
            <xdr:cNvPr id="69" name="Retângulo 68">
              <a:extLst>
                <a:ext uri="{FF2B5EF4-FFF2-40B4-BE49-F238E27FC236}">
                  <a16:creationId xmlns:a16="http://schemas.microsoft.com/office/drawing/2014/main" id="{387C2F51-5C38-9CD0-5E8F-041474C88C58}"/>
                </a:ext>
              </a:extLst>
            </xdr:cNvPr>
            <xdr:cNvSpPr/>
          </xdr:nvSpPr>
          <xdr:spPr>
            <a:xfrm>
              <a:off x="3981450" y="2202681"/>
              <a:ext cx="504825" cy="476250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5D85B9B7-1605-45DE-924D-B6ABC8F190C4}" type="TxLink">
                <a:rPr lang="en-US" sz="1800" b="0" i="0" u="none" strike="noStrike">
                  <a:solidFill>
                    <a:schemeClr val="accent4">
                      <a:lumMod val="40000"/>
                      <a:lumOff val="60000"/>
                    </a:schemeClr>
                  </a:solidFill>
                  <a:latin typeface="Abadi" panose="020B0604020104020204" pitchFamily="34" charset="0"/>
                  <a:cs typeface="Calibri"/>
                </a:rPr>
                <a:pPr algn="ctr"/>
                <a:t>17</a:t>
              </a:fld>
              <a:endParaRPr lang="pt-BR" sz="1800">
                <a:solidFill>
                  <a:schemeClr val="accent4">
                    <a:lumMod val="40000"/>
                    <a:lumOff val="60000"/>
                  </a:schemeClr>
                </a:solidFill>
                <a:latin typeface="Abadi" panose="020B0604020104020204" pitchFamily="34" charset="0"/>
              </a:endParaRPr>
            </a:p>
          </xdr:txBody>
        </xdr:sp>
        <xdr:sp macro="" textlink="Apoio!F9">
          <xdr:nvSpPr>
            <xdr:cNvPr id="70" name="Retângulo 69">
              <a:extLst>
                <a:ext uri="{FF2B5EF4-FFF2-40B4-BE49-F238E27FC236}">
                  <a16:creationId xmlns:a16="http://schemas.microsoft.com/office/drawing/2014/main" id="{6E466B82-6196-9BCA-F8A0-0ACEEC3FBE52}"/>
                </a:ext>
              </a:extLst>
            </xdr:cNvPr>
            <xdr:cNvSpPr/>
          </xdr:nvSpPr>
          <xdr:spPr>
            <a:xfrm>
              <a:off x="1504951" y="2193155"/>
              <a:ext cx="504825" cy="476251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BFED1EAA-B4FB-4B54-8B74-99520A96B5EC}" type="TxLink">
                <a:rPr lang="en-US" sz="1800" b="0" i="0" u="none" strike="noStrike">
                  <a:solidFill>
                    <a:schemeClr val="accent6"/>
                  </a:solidFill>
                  <a:latin typeface="Abadi" panose="020B0604020104020204" pitchFamily="34" charset="0"/>
                  <a:cs typeface="Calibri"/>
                </a:rPr>
                <a:pPr algn="ctr"/>
                <a:t>63</a:t>
              </a:fld>
              <a:endParaRPr lang="pt-BR" sz="1800">
                <a:solidFill>
                  <a:schemeClr val="accent6"/>
                </a:solidFill>
                <a:latin typeface="Abadi" panose="020B0604020104020204" pitchFamily="34" charset="0"/>
              </a:endParaRPr>
            </a:p>
          </xdr:txBody>
        </xdr:sp>
      </xdr:grpSp>
    </xdr:grpSp>
    <xdr:clientData/>
  </xdr:twoCellAnchor>
  <xdr:twoCellAnchor>
    <xdr:from>
      <xdr:col>2</xdr:col>
      <xdr:colOff>28574</xdr:colOff>
      <xdr:row>12</xdr:row>
      <xdr:rowOff>76200</xdr:rowOff>
    </xdr:from>
    <xdr:to>
      <xdr:col>7</xdr:col>
      <xdr:colOff>209549</xdr:colOff>
      <xdr:row>20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608AAFBB-CDC7-49EE-84F7-D2CAEC008F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295275</xdr:colOff>
      <xdr:row>14</xdr:row>
      <xdr:rowOff>9525</xdr:rowOff>
    </xdr:from>
    <xdr:to>
      <xdr:col>12</xdr:col>
      <xdr:colOff>342900</xdr:colOff>
      <xdr:row>23</xdr:row>
      <xdr:rowOff>61912</xdr:rowOff>
    </xdr:to>
    <xdr:graphicFrame macro="">
      <xdr:nvGraphicFramePr>
        <xdr:cNvPr id="22" name="Gráfico 21">
          <a:extLst>
            <a:ext uri="{FF2B5EF4-FFF2-40B4-BE49-F238E27FC236}">
              <a16:creationId xmlns:a16="http://schemas.microsoft.com/office/drawing/2014/main" id="{D5F1B846-DE1F-4A40-AB35-E4EFDB741F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13</xdr:col>
      <xdr:colOff>600075</xdr:colOff>
      <xdr:row>0</xdr:row>
      <xdr:rowOff>171450</xdr:rowOff>
    </xdr:from>
    <xdr:to>
      <xdr:col>19</xdr:col>
      <xdr:colOff>142875</xdr:colOff>
      <xdr:row>23</xdr:row>
      <xdr:rowOff>123825</xdr:rowOff>
    </xdr:to>
    <xdr:grpSp>
      <xdr:nvGrpSpPr>
        <xdr:cNvPr id="116" name="Agrupar 115">
          <a:extLst>
            <a:ext uri="{FF2B5EF4-FFF2-40B4-BE49-F238E27FC236}">
              <a16:creationId xmlns:a16="http://schemas.microsoft.com/office/drawing/2014/main" id="{A5139E07-06F1-75A0-604F-E241D4D22F76}"/>
            </a:ext>
          </a:extLst>
        </xdr:cNvPr>
        <xdr:cNvGrpSpPr/>
      </xdr:nvGrpSpPr>
      <xdr:grpSpPr>
        <a:xfrm>
          <a:off x="8524875" y="171450"/>
          <a:ext cx="3200400" cy="4333875"/>
          <a:chOff x="6591300" y="609600"/>
          <a:chExt cx="3105150" cy="4067175"/>
        </a:xfrm>
      </xdr:grpSpPr>
      <xdr:grpSp>
        <xdr:nvGrpSpPr>
          <xdr:cNvPr id="114" name="Agrupar 113">
            <a:extLst>
              <a:ext uri="{FF2B5EF4-FFF2-40B4-BE49-F238E27FC236}">
                <a16:creationId xmlns:a16="http://schemas.microsoft.com/office/drawing/2014/main" id="{15406A3C-677B-90F6-E428-A409AFEFDC94}"/>
              </a:ext>
            </a:extLst>
          </xdr:cNvPr>
          <xdr:cNvGrpSpPr/>
        </xdr:nvGrpSpPr>
        <xdr:grpSpPr>
          <a:xfrm>
            <a:off x="6591300" y="609600"/>
            <a:ext cx="3105150" cy="4067175"/>
            <a:chOff x="8324850" y="733425"/>
            <a:chExt cx="2571750" cy="3648075"/>
          </a:xfrm>
        </xdr:grpSpPr>
        <xdr:pic>
          <xdr:nvPicPr>
            <xdr:cNvPr id="104" name="Imagem 103" descr="Présentation De Caractère De Femme D'affaires Illustration de Vecteur -  Illustration du trame, illustration: 53445167">
              <a:extLst>
                <a:ext uri="{FF2B5EF4-FFF2-40B4-BE49-F238E27FC236}">
                  <a16:creationId xmlns:a16="http://schemas.microsoft.com/office/drawing/2014/main" id="{9FCAE009-DC59-CE5E-F17F-F8088C237E29}"/>
                </a:ext>
              </a:extLst>
            </xdr:cNvPr>
            <xdr:cNvPicPr>
              <a:picLocks noChangeAspect="1" noChangeArrowheads="1"/>
            </xdr:cNvPicPr>
          </xdr:nvPicPr>
          <xdr:blipFill rotWithShape="1">
            <a:blip xmlns:r="http://schemas.openxmlformats.org/officeDocument/2006/relationships" r:embed="rId12" cstate="print">
              <a:extLst>
                <a:ext uri="{BEBA8EAE-BF5A-486C-A8C5-ECC9F3942E4B}">
                  <a14:imgProps xmlns:a14="http://schemas.microsoft.com/office/drawing/2010/main">
                    <a14:imgLayer r:embed="rId13">
                      <a14:imgEffect>
                        <a14:backgroundRemoval t="6615" b="94462" l="8309" r="83668">
                          <a14:foregroundMark x1="62560" y1="14308" x2="62560" y2="14308"/>
                          <a14:foregroundMark x1="53104" y1="64462" x2="58644" y2="51308"/>
                          <a14:foregroundMark x1="58644" y1="51308" x2="69914" y2="59769"/>
                          <a14:foregroundMark x1="69914" y1="59769" x2="56829" y2="67231"/>
                          <a14:foregroundMark x1="56829" y1="67231" x2="52722" y2="65000"/>
                          <a14:foregroundMark x1="52722" y1="70154" x2="51576" y2="83615"/>
                          <a14:foregroundMark x1="51576" y1="83615" x2="42693" y2="94154"/>
                          <a14:foregroundMark x1="42693" y1="94154" x2="41738" y2="94385"/>
                          <a14:foregroundMark x1="69628" y1="71385" x2="71156" y2="86308"/>
                          <a14:foregroundMark x1="71156" y1="86308" x2="65616" y2="94846"/>
                          <a14:foregroundMark x1="69628" y1="29154" x2="66285" y2="42000"/>
                          <a14:foregroundMark x1="68386" y1="25923" x2="57402" y2="35615"/>
                          <a14:foregroundMark x1="57402" y1="35615" x2="70296" y2="27231"/>
                          <a14:foregroundMark x1="70296" y1="27231" x2="81280" y2="36077"/>
                          <a14:foregroundMark x1="71637" y1="44462" x2="70487" y2="45462"/>
                          <a14:foregroundMark x1="74956" y1="41576" x2="74002" y2="42405"/>
                          <a14:foregroundMark x1="81280" y1="36077" x2="77087" y2="39722"/>
                          <a14:foregroundMark x1="70487" y1="45462" x2="69628" y2="45231"/>
                          <a14:foregroundMark x1="66858" y1="30385" x2="66285" y2="35846"/>
                          <a14:foregroundMark x1="57020" y1="27923" x2="60363" y2="40385"/>
                          <a14:foregroundMark x1="60363" y1="40385" x2="60745" y2="40538"/>
                          <a14:foregroundMark x1="57402" y1="27154" x2="53677" y2="37308"/>
                          <a14:foregroundMark x1="69628" y1="25923" x2="77937" y2="31385"/>
                          <a14:foregroundMark x1="68386" y1="24692" x2="56447" y2="34462"/>
                          <a14:foregroundMark x1="46251" y1="30212" x2="42789" y2="28769"/>
                          <a14:foregroundMark x1="47868" y1="30886" x2="46497" y2="30314"/>
                          <a14:foregroundMark x1="56447" y1="34462" x2="53566" y2="33261"/>
                          <a14:foregroundMark x1="42789" y1="28769" x2="39542" y2="25231"/>
                          <a14:foregroundMark x1="46896" y1="32154" x2="53677" y2="38077"/>
                          <a14:foregroundMark x1="53104" y1="39538" x2="53104" y2="39538"/>
                          <a14:foregroundMark x1="53104" y1="40000" x2="52436" y2="36846"/>
                          <a14:foregroundMark x1="53677" y1="40308" x2="53677" y2="40308"/>
                          <a14:foregroundMark x1="63515" y1="24923" x2="63515" y2="24923"/>
                          <a14:foregroundMark x1="62273" y1="24692" x2="62273" y2="24692"/>
                          <a14:foregroundMark x1="62273" y1="24692" x2="57689" y2="26462"/>
                          <a14:foregroundMark x1="67526" y1="23231" x2="67526" y2="23231"/>
                          <a14:foregroundMark x1="69054" y1="23462" x2="69054" y2="26692"/>
                          <a14:foregroundMark x1="76695" y1="28692" x2="80993" y2="40308"/>
                          <a14:foregroundMark x1="77650" y1="31385" x2="77650" y2="31385"/>
                          <a14:foregroundMark x1="80038" y1="33385" x2="76409" y2="30385"/>
                          <a14:foregroundMark x1="77650" y1="30385" x2="80993" y2="38308"/>
                          <a14:foregroundMark x1="82808" y1="37769" x2="82808" y2="37769"/>
                          <a14:foregroundMark x1="82235" y1="35846" x2="82235" y2="35846"/>
                          <a14:foregroundMark x1="83763" y1="37077" x2="83763" y2="37077"/>
                          <a14:foregroundMark x1="82235" y1="39769" x2="82235" y2="39769"/>
                          <a14:foregroundMark x1="83477" y1="38538" x2="83477" y2="38538"/>
                          <a14:foregroundMark x1="72397" y1="25923" x2="72397" y2="25923"/>
                          <a14:foregroundMark x1="72684" y1="26462" x2="72684" y2="26462"/>
                          <a14:foregroundMark x1="77268" y1="43692" x2="77268" y2="43692"/>
                          <a14:foregroundMark x1="79465" y1="42231" x2="79465" y2="42231"/>
                          <a14:foregroundMark x1="50048" y1="35846" x2="50048" y2="35846"/>
                          <a14:foregroundMark x1="25501" y1="41538" x2="25501" y2="41538"/>
                          <a14:foregroundMark x1="8883" y1="23000" x2="12225" y2="51462"/>
                          <a14:foregroundMark x1="12225" y1="51462" x2="34479" y2="52846"/>
                          <a14:foregroundMark x1="34479" y1="52846" x2="49379" y2="48000"/>
                          <a14:foregroundMark x1="49379" y1="48000" x2="45368" y2="15846"/>
                          <a14:foregroundMark x1="45368" y1="15846" x2="43553" y2="11385"/>
                          <a14:foregroundMark x1="14422" y1="53385" x2="9360" y2="40385"/>
                          <a14:foregroundMark x1="9360" y1="40385" x2="9169" y2="7231"/>
                          <a14:foregroundMark x1="9169" y1="7231" x2="31041" y2="7385"/>
                          <a14:foregroundMark x1="31041" y1="7385" x2="46705" y2="6846"/>
                          <a14:foregroundMark x1="46705" y1="6846" x2="12225" y2="5462"/>
                          <a14:foregroundMark x1="12225" y1="5462" x2="31137" y2="6000"/>
                          <a14:foregroundMark x1="31137" y1="6000" x2="46514" y2="10308"/>
                          <a14:foregroundMark x1="46514" y1="10308" x2="49379" y2="30846"/>
                          <a14:foregroundMark x1="65998" y1="11385" x2="63801" y2="22692"/>
                          <a14:foregroundMark x1="61032" y1="11846" x2="64756" y2="24231"/>
                          <a14:foregroundMark x1="64756" y1="24231" x2="58930" y2="35308"/>
                          <a14:foregroundMark x1="8309" y1="6692" x2="28653" y2="6462"/>
                          <a14:foregroundMark x1="28653" y1="6462" x2="44031" y2="7231"/>
                          <a14:foregroundMark x1="44031" y1="7231" x2="46323" y2="6692"/>
                          <a14:foregroundMark x1="8309" y1="6923" x2="11079" y2="29615"/>
                          <a14:foregroundMark x1="46896" y1="7923" x2="19962" y2="11000"/>
                          <a14:foregroundMark x1="19962" y1="11000" x2="22350" y2="41923"/>
                          <a14:foregroundMark x1="22350" y1="41923" x2="22923" y2="26308"/>
                          <a14:foregroundMark x1="22923" y1="26308" x2="34384" y2="38154"/>
                          <a14:foregroundMark x1="34384" y1="38154" x2="29226" y2="13231"/>
                          <a14:foregroundMark x1="29226" y1="13231" x2="41643" y2="32538"/>
                          <a14:foregroundMark x1="41643" y1="32538" x2="39255" y2="20231"/>
                          <a14:foregroundMark x1="39255" y1="20231" x2="37631" y2="35462"/>
                          <a14:foregroundMark x1="37631" y1="35462" x2="40115" y2="22154"/>
                          <a14:foregroundMark x1="40115" y1="22154" x2="47947" y2="37615"/>
                          <a14:foregroundMark x1="47947" y1="37615" x2="32474" y2="38692"/>
                          <a14:foregroundMark x1="32474" y1="38692" x2="17383" y2="33923"/>
                          <a14:foregroundMark x1="17383" y1="33923" x2="10506" y2="12923"/>
                          <a14:foregroundMark x1="10506" y1="12923" x2="16714" y2="27000"/>
                          <a14:foregroundMark x1="16714" y1="27000" x2="24260" y2="27154"/>
                          <a14:foregroundMark x1="14136" y1="36308" x2="23782" y2="46769"/>
                          <a14:foregroundMark x1="23782" y1="46769" x2="42980" y2="43154"/>
                          <a14:foregroundMark x1="42980" y1="43154" x2="43266" y2="38308"/>
                          <a14:foregroundMark x1="44508" y1="7154" x2="9169" y2="10000"/>
                          <a14:foregroundMark x1="9169" y1="10000" x2="8596" y2="10846"/>
                          <a14:foregroundMark x1="8596" y1="10154" x2="9169" y2="11615"/>
                          <a14:foregroundMark x1="43110" y1="53659" x2="42598" y2="49154"/>
                          <a14:foregroundMark x1="24859" y1="54615" x2="24928" y2="51846"/>
                          <a14:foregroundMark x1="24928" y1="51846" x2="24260" y2="51154"/>
                          <a14:foregroundMark x1="14591" y1="53809" x2="14709" y2="51385"/>
                          <a14:foregroundMark x1="59217" y1="14077" x2="66858" y2="12615"/>
                          <a14:foregroundMark x1="69341" y1="14077" x2="67813" y2="18308"/>
                          <a14:foregroundMark x1="48424" y1="28923" x2="49093" y2="32615"/>
                          <a14:foregroundMark x1="68672" y1="14308" x2="62846" y2="14538"/>
                          <a14:foregroundMark x1="66285" y1="10615" x2="64565" y2="22923"/>
                          <a14:foregroundMark x1="64565" y1="22923" x2="62560" y2="25462"/>
                          <a14:foregroundMark x1="15950" y1="54077" x2="15893" y2="54845"/>
                          <a14:foregroundMark x1="47733" y1="84769" x2="47851" y2="86000"/>
                          <a14:backgroundMark x1="51576" y1="33615" x2="51576" y2="33615"/>
                          <a14:backgroundMark x1="49666" y1="32154" x2="51862" y2="33615"/>
                          <a14:backgroundMark x1="72970" y1="44000" x2="72970" y2="44000"/>
                          <a14:backgroundMark x1="72684" y1="44231" x2="76409" y2="39538"/>
                          <a14:backgroundMark x1="72684" y1="44000" x2="72684" y2="44000"/>
                          <a14:backgroundMark x1="76027" y1="40308" x2="76027" y2="40308"/>
                          <a14:backgroundMark x1="76027" y1="40769" x2="76027" y2="40769"/>
                          <a14:backgroundMark x1="76695" y1="40000" x2="76695" y2="40000"/>
                          <a14:backgroundMark x1="72684" y1="44000" x2="72684" y2="44000"/>
                          <a14:backgroundMark x1="73639" y1="42462" x2="71824" y2="42769"/>
                          <a14:backgroundMark x1="76982" y1="39538" x2="75167" y2="38538"/>
                          <a14:backgroundMark x1="72111" y1="43692" x2="72111" y2="43692"/>
                          <a14:backgroundMark x1="72397" y1="44462" x2="71824" y2="43462"/>
                          <a14:backgroundMark x1="72970" y1="44000" x2="72970" y2="44000"/>
                          <a14:backgroundMark x1="72111" y1="44231" x2="72111" y2="43462"/>
                          <a14:backgroundMark x1="77268" y1="39538" x2="77268" y2="39538"/>
                          <a14:backgroundMark x1="47372" y1="29046" x2="47278" y2="28692"/>
                          <a14:backgroundMark x1="47278" y1="28692" x2="47439" y2="29038"/>
                          <a14:backgroundMark x1="53104" y1="32385" x2="51194" y2="30846"/>
                          <a14:backgroundMark x1="75740" y1="40769" x2="73639" y2="40308"/>
                          <a14:backgroundMark x1="71442" y1="43692" x2="72970" y2="43692"/>
                          <a14:backgroundMark x1="71824" y1="44462" x2="71824" y2="44462"/>
                          <a14:backgroundMark x1="71824" y1="44231" x2="71824" y2="44231"/>
                          <a14:backgroundMark x1="76695" y1="39769" x2="76695" y2="39769"/>
                          <a14:backgroundMark x1="77650" y1="39538" x2="77650" y2="39538"/>
                          <a14:backgroundMark x1="76982" y1="40000" x2="75167" y2="39769"/>
                          <a14:backgroundMark x1="73352" y1="42769" x2="74881" y2="40538"/>
                          <a14:backgroundMark x1="15950" y1="54846" x2="14422" y2="89462"/>
                          <a14:backgroundMark x1="24260" y1="54615" x2="24260" y2="54615"/>
                          <a14:backgroundMark x1="26074" y1="55077" x2="24833" y2="80615"/>
                          <a14:backgroundMark x1="24833" y1="80615" x2="23591" y2="67154"/>
                          <a14:backgroundMark x1="23591" y1="67154" x2="24833" y2="72385"/>
                          <a14:backgroundMark x1="25119" y1="55615" x2="25119" y2="55615"/>
                          <a14:backgroundMark x1="26074" y1="54846" x2="23305" y2="54846"/>
                          <a14:backgroundMark x1="15950" y1="55308" x2="13181" y2="82769"/>
                          <a14:backgroundMark x1="13181" y1="82769" x2="13181" y2="77538"/>
                          <a14:backgroundMark x1="13181" y1="77538" x2="12130" y2="91154"/>
                          <a14:backgroundMark x1="12130" y1="91154" x2="11079" y2="71615"/>
                          <a14:backgroundMark x1="43266" y1="54385" x2="47278" y2="85231"/>
                          <a14:backgroundMark x1="43553" y1="53615" x2="46323" y2="71615"/>
                          <a14:backgroundMark x1="46323" y1="71615" x2="47851" y2="81769"/>
                          <a14:backgroundMark x1="46323" y1="83538" x2="46323" y2="83538"/>
                          <a14:backgroundMark x1="47564" y1="81769" x2="47564" y2="84769"/>
                        </a14:backgroundRemoval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4908" t="3212" r="12270" b="2167"/>
            <a:stretch/>
          </xdr:blipFill>
          <xdr:spPr bwMode="auto">
            <a:xfrm>
              <a:off x="8324850" y="733425"/>
              <a:ext cx="2571750" cy="3648075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cxnSp macro="">
          <xdr:nvCxnSpPr>
            <xdr:cNvPr id="106" name="Conector reto 105">
              <a:extLst>
                <a:ext uri="{FF2B5EF4-FFF2-40B4-BE49-F238E27FC236}">
                  <a16:creationId xmlns:a16="http://schemas.microsoft.com/office/drawing/2014/main" id="{5F898847-6405-7110-C6C8-4165E2E1D95E}"/>
                </a:ext>
              </a:extLst>
            </xdr:cNvPr>
            <xdr:cNvCxnSpPr/>
          </xdr:nvCxnSpPr>
          <xdr:spPr>
            <a:xfrm flipH="1">
              <a:off x="8562975" y="2686050"/>
              <a:ext cx="85725" cy="1428750"/>
            </a:xfrm>
            <a:prstGeom prst="line">
              <a:avLst/>
            </a:prstGeom>
            <a:ln w="19050"/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7" name="Conector reto 106">
              <a:extLst>
                <a:ext uri="{FF2B5EF4-FFF2-40B4-BE49-F238E27FC236}">
                  <a16:creationId xmlns:a16="http://schemas.microsoft.com/office/drawing/2014/main" id="{9CBC5895-2D35-FAD8-CC3D-4BB7735EB56B}"/>
                </a:ext>
              </a:extLst>
            </xdr:cNvPr>
            <xdr:cNvCxnSpPr/>
          </xdr:nvCxnSpPr>
          <xdr:spPr>
            <a:xfrm flipH="1">
              <a:off x="8953500" y="2633631"/>
              <a:ext cx="37250" cy="1033494"/>
            </a:xfrm>
            <a:prstGeom prst="line">
              <a:avLst/>
            </a:prstGeom>
            <a:ln w="19050"/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cxnSp macro="">
        <xdr:nvCxnSpPr>
          <xdr:cNvPr id="111" name="Conector reto 110">
            <a:extLst>
              <a:ext uri="{FF2B5EF4-FFF2-40B4-BE49-F238E27FC236}">
                <a16:creationId xmlns:a16="http://schemas.microsoft.com/office/drawing/2014/main" id="{16D49F77-40A6-75B2-C1A8-F5F41312861F}"/>
              </a:ext>
            </a:extLst>
          </xdr:cNvPr>
          <xdr:cNvCxnSpPr/>
        </xdr:nvCxnSpPr>
        <xdr:spPr>
          <a:xfrm>
            <a:off x="8040370" y="2775928"/>
            <a:ext cx="126506" cy="1295549"/>
          </a:xfrm>
          <a:prstGeom prst="line">
            <a:avLst/>
          </a:prstGeom>
          <a:ln w="1905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171450</xdr:colOff>
      <xdr:row>2</xdr:row>
      <xdr:rowOff>142875</xdr:rowOff>
    </xdr:from>
    <xdr:to>
      <xdr:col>16</xdr:col>
      <xdr:colOff>371475</xdr:colOff>
      <xdr:row>12</xdr:row>
      <xdr:rowOff>76200</xdr:rowOff>
    </xdr:to>
    <xdr:grpSp>
      <xdr:nvGrpSpPr>
        <xdr:cNvPr id="121" name="Agrupar 120">
          <a:extLst>
            <a:ext uri="{FF2B5EF4-FFF2-40B4-BE49-F238E27FC236}">
              <a16:creationId xmlns:a16="http://schemas.microsoft.com/office/drawing/2014/main" id="{2C695288-5E4C-B626-E9FB-D49E29EBE93A}"/>
            </a:ext>
          </a:extLst>
        </xdr:cNvPr>
        <xdr:cNvGrpSpPr/>
      </xdr:nvGrpSpPr>
      <xdr:grpSpPr>
        <a:xfrm>
          <a:off x="8705850" y="523875"/>
          <a:ext cx="1419225" cy="1838325"/>
          <a:chOff x="8705850" y="523875"/>
          <a:chExt cx="1419225" cy="1838325"/>
        </a:xfrm>
      </xdr:grpSpPr>
      <xdr:sp macro="" textlink="">
        <xdr:nvSpPr>
          <xdr:cNvPr id="102" name="CaixaDeTexto 101">
            <a:extLst>
              <a:ext uri="{FF2B5EF4-FFF2-40B4-BE49-F238E27FC236}">
                <a16:creationId xmlns:a16="http://schemas.microsoft.com/office/drawing/2014/main" id="{81193A4B-AA77-687A-CB10-435FCF034F95}"/>
              </a:ext>
            </a:extLst>
          </xdr:cNvPr>
          <xdr:cNvSpPr txBox="1"/>
        </xdr:nvSpPr>
        <xdr:spPr>
          <a:xfrm>
            <a:off x="8705850" y="523875"/>
            <a:ext cx="1419225" cy="4476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100" b="1" baseline="0">
                <a:solidFill>
                  <a:schemeClr val="accent2"/>
                </a:solidFill>
                <a:latin typeface="Abadi" panose="020B0604020104020204" pitchFamily="34" charset="0"/>
              </a:rPr>
              <a:t>Perfil: </a:t>
            </a:r>
          </a:p>
          <a:p>
            <a:r>
              <a:rPr lang="pt-BR" sz="1100" b="1" baseline="0">
                <a:solidFill>
                  <a:schemeClr val="accent2"/>
                </a:solidFill>
                <a:latin typeface="Abadi" panose="020B0604020104020204" pitchFamily="34" charset="0"/>
              </a:rPr>
              <a:t>4 alunos 2x semana</a:t>
            </a:r>
          </a:p>
        </xdr:txBody>
      </xdr:sp>
      <xdr:sp macro="" textlink="">
        <xdr:nvSpPr>
          <xdr:cNvPr id="117" name="CaixaDeTexto 116">
            <a:extLst>
              <a:ext uri="{FF2B5EF4-FFF2-40B4-BE49-F238E27FC236}">
                <a16:creationId xmlns:a16="http://schemas.microsoft.com/office/drawing/2014/main" id="{1B98B8F4-9584-A547-BB00-0A3695077AD7}"/>
              </a:ext>
            </a:extLst>
          </xdr:cNvPr>
          <xdr:cNvSpPr txBox="1"/>
        </xdr:nvSpPr>
        <xdr:spPr>
          <a:xfrm>
            <a:off x="8734426" y="990601"/>
            <a:ext cx="1000124" cy="5143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900" baseline="0">
                <a:solidFill>
                  <a:schemeClr val="accent6"/>
                </a:solidFill>
                <a:latin typeface="Abadi" panose="020B0604020104020204" pitchFamily="34" charset="0"/>
              </a:rPr>
              <a:t>Indv:   8 aulas Dupla: 4 aulas Turma: 2 aulas </a:t>
            </a:r>
          </a:p>
          <a:p>
            <a:endParaRPr lang="pt-BR" sz="1100"/>
          </a:p>
        </xdr:txBody>
      </xdr:sp>
      <xdr:sp macro="" textlink="">
        <xdr:nvSpPr>
          <xdr:cNvPr id="118" name="CaixaDeTexto 117">
            <a:extLst>
              <a:ext uri="{FF2B5EF4-FFF2-40B4-BE49-F238E27FC236}">
                <a16:creationId xmlns:a16="http://schemas.microsoft.com/office/drawing/2014/main" id="{37F9E851-1420-BE61-8FC4-C80F284558CB}"/>
              </a:ext>
            </a:extLst>
          </xdr:cNvPr>
          <xdr:cNvSpPr txBox="1"/>
        </xdr:nvSpPr>
        <xdr:spPr>
          <a:xfrm>
            <a:off x="8743950" y="1552575"/>
            <a:ext cx="1381125" cy="8096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000" b="0">
                <a:solidFill>
                  <a:schemeClr val="accent4"/>
                </a:solidFill>
                <a:latin typeface="Abadi" panose="020B0604020104020204" pitchFamily="34" charset="0"/>
              </a:rPr>
              <a:t>Alocar alunos em turma</a:t>
            </a:r>
            <a:r>
              <a:rPr lang="pt-BR" sz="1000" b="0" baseline="0">
                <a:solidFill>
                  <a:schemeClr val="accent4"/>
                </a:solidFill>
                <a:latin typeface="Abadi" panose="020B0604020104020204" pitchFamily="34" charset="0"/>
              </a:rPr>
              <a:t> facilita na distribuição das aulas (Rota Semanal)</a:t>
            </a:r>
            <a:endParaRPr lang="pt-BR" sz="1000" b="0">
              <a:solidFill>
                <a:schemeClr val="accent4"/>
              </a:solidFill>
              <a:latin typeface="Abadi" panose="020B0604020104020204" pitchFamily="34" charset="0"/>
            </a:endParaRPr>
          </a:p>
        </xdr:txBody>
      </xdr:sp>
    </xdr:grpSp>
    <xdr:clientData/>
  </xdr:twoCellAnchor>
  <xdr:twoCellAnchor editAs="oneCell">
    <xdr:from>
      <xdr:col>18</xdr:col>
      <xdr:colOff>84240</xdr:colOff>
      <xdr:row>19</xdr:row>
      <xdr:rowOff>105060</xdr:rowOff>
    </xdr:from>
    <xdr:to>
      <xdr:col>18</xdr:col>
      <xdr:colOff>153000</xdr:colOff>
      <xdr:row>20</xdr:row>
      <xdr:rowOff>76200</xdr:rowOff>
    </xdr:to>
    <mc:AlternateContent xmlns:mc="http://schemas.openxmlformats.org/markup-compatibility/2006" xmlns:xdr14="http://schemas.microsoft.com/office/excel/2010/spreadsheetDrawing" xmlns:aink="http://schemas.microsoft.com/office/drawing/2016/ink">
      <mc:Choice Requires="xdr14 aink">
        <xdr:contentPart xmlns:r="http://schemas.openxmlformats.org/officeDocument/2006/relationships" r:id="rId14">
          <xdr14:nvContentPartPr>
            <xdr14:cNvPr id="13" name="Tinta 12">
              <a:extLst>
                <a:ext uri="{FF2B5EF4-FFF2-40B4-BE49-F238E27FC236}">
                  <a16:creationId xmlns:a16="http://schemas.microsoft.com/office/drawing/2014/main" id="{5560E6D7-5825-D4E7-4462-658B4E0C0463}"/>
                </a:ext>
              </a:extLst>
            </xdr14:cNvPr>
            <xdr14:cNvContentPartPr/>
          </xdr14:nvContentPartPr>
          <xdr14:nvPr macro=""/>
          <xdr14:xfrm>
            <a:off x="11057040" y="3724560"/>
            <a:ext cx="68760" cy="161640"/>
          </xdr14:xfrm>
        </xdr:contentPart>
      </mc:Choice>
      <mc:Fallback xmlns="">
        <xdr:pic>
          <xdr:nvPicPr>
            <xdr:cNvPr id="13" name="Tinta 12">
              <a:extLst>
                <a:ext uri="{FF2B5EF4-FFF2-40B4-BE49-F238E27FC236}">
                  <a16:creationId xmlns:a16="http://schemas.microsoft.com/office/drawing/2014/main" id="{5560E6D7-5825-D4E7-4462-658B4E0C0463}"/>
                </a:ext>
              </a:extLst>
            </xdr:cNvPr>
            <xdr:cNvPicPr/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11039040" y="3616920"/>
              <a:ext cx="104400" cy="377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113400</xdr:colOff>
      <xdr:row>18</xdr:row>
      <xdr:rowOff>56880</xdr:rowOff>
    </xdr:from>
    <xdr:to>
      <xdr:col>18</xdr:col>
      <xdr:colOff>172440</xdr:colOff>
      <xdr:row>19</xdr:row>
      <xdr:rowOff>161220</xdr:rowOff>
    </xdr:to>
    <mc:AlternateContent xmlns:mc="http://schemas.openxmlformats.org/markup-compatibility/2006" xmlns:xdr14="http://schemas.microsoft.com/office/excel/2010/spreadsheetDrawing" xmlns:aink="http://schemas.microsoft.com/office/drawing/2016/ink">
      <mc:Choice Requires="xdr14 aink">
        <xdr:contentPart xmlns:r="http://schemas.openxmlformats.org/officeDocument/2006/relationships" r:id="rId16">
          <xdr14:nvContentPartPr>
            <xdr14:cNvPr id="14" name="Tinta 13">
              <a:extLst>
                <a:ext uri="{FF2B5EF4-FFF2-40B4-BE49-F238E27FC236}">
                  <a16:creationId xmlns:a16="http://schemas.microsoft.com/office/drawing/2014/main" id="{1D0F6EB8-5B6C-43C1-8C69-B6CBE7B1CBAF}"/>
                </a:ext>
              </a:extLst>
            </xdr14:cNvPr>
            <xdr14:cNvContentPartPr/>
          </xdr14:nvContentPartPr>
          <xdr14:nvPr macro=""/>
          <xdr14:xfrm>
            <a:off x="11086200" y="3485880"/>
            <a:ext cx="59040" cy="294840"/>
          </xdr14:xfrm>
        </xdr:contentPart>
      </mc:Choice>
      <mc:Fallback xmlns="">
        <xdr:pic>
          <xdr:nvPicPr>
            <xdr:cNvPr id="14" name="Tinta 13">
              <a:extLst>
                <a:ext uri="{FF2B5EF4-FFF2-40B4-BE49-F238E27FC236}">
                  <a16:creationId xmlns:a16="http://schemas.microsoft.com/office/drawing/2014/main" id="{1D0F6EB8-5B6C-43C1-8C69-B6CBE7B1CBAF}"/>
                </a:ext>
              </a:extLst>
            </xdr:cNvPr>
            <xdr:cNvPicPr/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11068200" y="3377880"/>
              <a:ext cx="94680" cy="510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55440</xdr:colOff>
      <xdr:row>18</xdr:row>
      <xdr:rowOff>180720</xdr:rowOff>
    </xdr:from>
    <xdr:to>
      <xdr:col>18</xdr:col>
      <xdr:colOff>201240</xdr:colOff>
      <xdr:row>19</xdr:row>
      <xdr:rowOff>167340</xdr:rowOff>
    </xdr:to>
    <mc:AlternateContent xmlns:mc="http://schemas.openxmlformats.org/markup-compatibility/2006" xmlns:xdr14="http://schemas.microsoft.com/office/excel/2010/spreadsheetDrawing" xmlns:aink="http://schemas.microsoft.com/office/drawing/2016/ink">
      <mc:Choice Requires="xdr14 aink">
        <xdr:contentPart xmlns:r="http://schemas.openxmlformats.org/officeDocument/2006/relationships" r:id="rId18">
          <xdr14:nvContentPartPr>
            <xdr14:cNvPr id="15" name="Tinta 14">
              <a:extLst>
                <a:ext uri="{FF2B5EF4-FFF2-40B4-BE49-F238E27FC236}">
                  <a16:creationId xmlns:a16="http://schemas.microsoft.com/office/drawing/2014/main" id="{0DD7AF1F-4941-8998-4727-B5310AC6B8A6}"/>
                </a:ext>
              </a:extLst>
            </xdr14:cNvPr>
            <xdr14:cNvContentPartPr/>
          </xdr14:nvContentPartPr>
          <xdr14:nvPr macro=""/>
          <xdr14:xfrm>
            <a:off x="11028240" y="3609720"/>
            <a:ext cx="145800" cy="177120"/>
          </xdr14:xfrm>
        </xdr:contentPart>
      </mc:Choice>
      <mc:Fallback xmlns="">
        <xdr:pic>
          <xdr:nvPicPr>
            <xdr:cNvPr id="15" name="Tinta 14">
              <a:extLst>
                <a:ext uri="{FF2B5EF4-FFF2-40B4-BE49-F238E27FC236}">
                  <a16:creationId xmlns:a16="http://schemas.microsoft.com/office/drawing/2014/main" id="{0DD7AF1F-4941-8998-4727-B5310AC6B8A6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11010240" y="3501720"/>
              <a:ext cx="181440" cy="392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104400</xdr:colOff>
      <xdr:row>19</xdr:row>
      <xdr:rowOff>85260</xdr:rowOff>
    </xdr:from>
    <xdr:to>
      <xdr:col>18</xdr:col>
      <xdr:colOff>104760</xdr:colOff>
      <xdr:row>19</xdr:row>
      <xdr:rowOff>85620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0">
          <xdr14:nvContentPartPr>
            <xdr14:cNvPr id="33" name="Tinta 32">
              <a:extLst>
                <a:ext uri="{FF2B5EF4-FFF2-40B4-BE49-F238E27FC236}">
                  <a16:creationId xmlns:a16="http://schemas.microsoft.com/office/drawing/2014/main" id="{30D38968-BEAA-0C46-627C-D6788C98589E}"/>
                </a:ext>
              </a:extLst>
            </xdr14:cNvPr>
            <xdr14:cNvContentPartPr/>
          </xdr14:nvContentPartPr>
          <xdr14:nvPr macro=""/>
          <xdr14:xfrm>
            <a:off x="11077200" y="3704760"/>
            <a:ext cx="360" cy="360"/>
          </xdr14:xfrm>
        </xdr:contentPart>
      </mc:Choice>
      <mc:Fallback xmlns="">
        <xdr:pic>
          <xdr:nvPicPr>
            <xdr:cNvPr id="33" name="Tinta 32">
              <a:extLst>
                <a:ext uri="{FF2B5EF4-FFF2-40B4-BE49-F238E27FC236}">
                  <a16:creationId xmlns:a16="http://schemas.microsoft.com/office/drawing/2014/main" id="{30D38968-BEAA-0C46-627C-D6788C98589E}"/>
                </a:ext>
              </a:extLst>
            </xdr:cNvPr>
            <xdr:cNvPicPr/>
          </xdr:nvPicPr>
          <xdr:blipFill>
            <a:blip xmlns:r="http://schemas.openxmlformats.org/officeDocument/2006/relationships" r:embed="rId21"/>
            <a:stretch>
              <a:fillRect/>
            </a:stretch>
          </xdr:blipFill>
          <xdr:spPr>
            <a:xfrm>
              <a:off x="11023200" y="3596760"/>
              <a:ext cx="108000" cy="216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95040</xdr:colOff>
      <xdr:row>19</xdr:row>
      <xdr:rowOff>1020</xdr:rowOff>
    </xdr:from>
    <xdr:to>
      <xdr:col>18</xdr:col>
      <xdr:colOff>182160</xdr:colOff>
      <xdr:row>20</xdr:row>
      <xdr:rowOff>123720</xdr:rowOff>
    </xdr:to>
    <mc:AlternateContent xmlns:mc="http://schemas.openxmlformats.org/markup-compatibility/2006" xmlns:xdr14="http://schemas.microsoft.com/office/excel/2010/spreadsheetDrawing" xmlns:aink="http://schemas.microsoft.com/office/drawing/2016/ink">
      <mc:Choice Requires="xdr14 aink">
        <xdr:contentPart xmlns:r="http://schemas.openxmlformats.org/officeDocument/2006/relationships" r:id="rId22">
          <xdr14:nvContentPartPr>
            <xdr14:cNvPr id="45" name="Tinta 44">
              <a:extLst>
                <a:ext uri="{FF2B5EF4-FFF2-40B4-BE49-F238E27FC236}">
                  <a16:creationId xmlns:a16="http://schemas.microsoft.com/office/drawing/2014/main" id="{ED1F28B6-882E-AE58-6791-6D076DBEB4D6}"/>
                </a:ext>
              </a:extLst>
            </xdr14:cNvPr>
            <xdr14:cNvContentPartPr/>
          </xdr14:nvContentPartPr>
          <xdr14:nvPr macro=""/>
          <xdr14:xfrm>
            <a:off x="11067840" y="3620520"/>
            <a:ext cx="87120" cy="313200"/>
          </xdr14:xfrm>
        </xdr:contentPart>
      </mc:Choice>
      <mc:Fallback xmlns="">
        <xdr:pic>
          <xdr:nvPicPr>
            <xdr:cNvPr id="45" name="Tinta 44">
              <a:extLst>
                <a:ext uri="{FF2B5EF4-FFF2-40B4-BE49-F238E27FC236}">
                  <a16:creationId xmlns:a16="http://schemas.microsoft.com/office/drawing/2014/main" id="{ED1F28B6-882E-AE58-6791-6D076DBEB4D6}"/>
                </a:ext>
              </a:extLst>
            </xdr:cNvPr>
            <xdr:cNvPicPr/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11049840" y="3512520"/>
              <a:ext cx="122760" cy="528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87120</xdr:colOff>
      <xdr:row>19</xdr:row>
      <xdr:rowOff>38820</xdr:rowOff>
    </xdr:from>
    <xdr:to>
      <xdr:col>18</xdr:col>
      <xdr:colOff>162360</xdr:colOff>
      <xdr:row>20</xdr:row>
      <xdr:rowOff>175200</xdr:rowOff>
    </xdr:to>
    <mc:AlternateContent xmlns:mc="http://schemas.openxmlformats.org/markup-compatibility/2006" xmlns:xdr14="http://schemas.microsoft.com/office/excel/2010/spreadsheetDrawing" xmlns:aink="http://schemas.microsoft.com/office/drawing/2016/ink">
      <mc:Choice Requires="xdr14 aink">
        <xdr:contentPart xmlns:r="http://schemas.openxmlformats.org/officeDocument/2006/relationships" r:id="rId24">
          <xdr14:nvContentPartPr>
            <xdr14:cNvPr id="46" name="Tinta 45">
              <a:extLst>
                <a:ext uri="{FF2B5EF4-FFF2-40B4-BE49-F238E27FC236}">
                  <a16:creationId xmlns:a16="http://schemas.microsoft.com/office/drawing/2014/main" id="{692CFA85-8B94-0882-C4D2-D9206EDE660F}"/>
                </a:ext>
              </a:extLst>
            </xdr14:cNvPr>
            <xdr14:cNvContentPartPr/>
          </xdr14:nvContentPartPr>
          <xdr14:nvPr macro=""/>
          <xdr14:xfrm>
            <a:off x="11059920" y="3658320"/>
            <a:ext cx="75240" cy="326880"/>
          </xdr14:xfrm>
        </xdr:contentPart>
      </mc:Choice>
      <mc:Fallback xmlns="">
        <xdr:pic>
          <xdr:nvPicPr>
            <xdr:cNvPr id="46" name="Tinta 45">
              <a:extLst>
                <a:ext uri="{FF2B5EF4-FFF2-40B4-BE49-F238E27FC236}">
                  <a16:creationId xmlns:a16="http://schemas.microsoft.com/office/drawing/2014/main" id="{692CFA85-8B94-0882-C4D2-D9206EDE660F}"/>
                </a:ext>
              </a:extLst>
            </xdr:cNvPr>
            <xdr:cNvPicPr/>
          </xdr:nvPicPr>
          <xdr:blipFill>
            <a:blip xmlns:r="http://schemas.openxmlformats.org/officeDocument/2006/relationships" r:embed="rId25"/>
            <a:stretch>
              <a:fillRect/>
            </a:stretch>
          </xdr:blipFill>
          <xdr:spPr>
            <a:xfrm>
              <a:off x="11042280" y="3550680"/>
              <a:ext cx="110880" cy="54252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21</xdr:col>
      <xdr:colOff>19050</xdr:colOff>
      <xdr:row>26</xdr:row>
      <xdr:rowOff>0</xdr:rowOff>
    </xdr:to>
    <xdr:sp macro="" textlink="Apoio!U19">
      <xdr:nvSpPr>
        <xdr:cNvPr id="51" name="Retângulo 50">
          <a:extLst>
            <a:ext uri="{FF2B5EF4-FFF2-40B4-BE49-F238E27FC236}">
              <a16:creationId xmlns:a16="http://schemas.microsoft.com/office/drawing/2014/main" id="{278FF8A4-B6AC-4D39-8868-C60CC6410285}"/>
            </a:ext>
          </a:extLst>
        </xdr:cNvPr>
        <xdr:cNvSpPr/>
      </xdr:nvSpPr>
      <xdr:spPr>
        <a:xfrm>
          <a:off x="0" y="0"/>
          <a:ext cx="12944475" cy="4953000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ACE9E882-FD2B-4F71-9DEA-6A745E59CF06}" type="TxLink">
            <a:rPr lang="en-US" sz="1100" b="0" i="0" u="none" strike="noStrike">
              <a:solidFill>
                <a:srgbClr val="000000"/>
              </a:solidFill>
              <a:latin typeface="Calibri"/>
              <a:cs typeface="Calibri"/>
            </a:rPr>
            <a:pPr algn="l"/>
            <a:t> </a:t>
          </a:fld>
          <a:endParaRPr lang="pt-BR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4</xdr:col>
      <xdr:colOff>0</xdr:colOff>
      <xdr:row>15</xdr:row>
      <xdr:rowOff>0</xdr:rowOff>
    </xdr:to>
    <xdr:sp macro="" textlink="">
      <xdr:nvSpPr>
        <xdr:cNvPr id="85" name="Retângulo 84">
          <a:extLst>
            <a:ext uri="{FF2B5EF4-FFF2-40B4-BE49-F238E27FC236}">
              <a16:creationId xmlns:a16="http://schemas.microsoft.com/office/drawing/2014/main" id="{5A326B04-1BA1-9BC8-7C13-7836B6440DEE}"/>
            </a:ext>
          </a:extLst>
        </xdr:cNvPr>
        <xdr:cNvSpPr/>
      </xdr:nvSpPr>
      <xdr:spPr>
        <a:xfrm>
          <a:off x="1828800" y="2095500"/>
          <a:ext cx="609600" cy="762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0</xdr:colOff>
      <xdr:row>24</xdr:row>
      <xdr:rowOff>180976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Turma_resumo 3">
              <a:extLst>
                <a:ext uri="{FF2B5EF4-FFF2-40B4-BE49-F238E27FC236}">
                  <a16:creationId xmlns:a16="http://schemas.microsoft.com/office/drawing/2014/main" id="{6846D43D-856F-439B-BB17-FC843B44DCC7}"/>
                </a:ext>
              </a:extLst>
            </xdr:cNvPr>
            <xdr:cNvGraphicFramePr>
              <a:graphicFrameLocks noMove="1" noResize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urma_resumo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1828800" cy="47529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 fLocksWithSheet="0"/>
  </xdr:twoCellAnchor>
  <xdr:twoCellAnchor>
    <xdr:from>
      <xdr:col>5</xdr:col>
      <xdr:colOff>0</xdr:colOff>
      <xdr:row>0</xdr:row>
      <xdr:rowOff>152400</xdr:rowOff>
    </xdr:from>
    <xdr:to>
      <xdr:col>15</xdr:col>
      <xdr:colOff>0</xdr:colOff>
      <xdr:row>3</xdr:row>
      <xdr:rowOff>0</xdr:rowOff>
    </xdr:to>
    <xdr:sp macro="" textlink="Apoio!AI8">
      <xdr:nvSpPr>
        <xdr:cNvPr id="3" name="Retângulo 2">
          <a:extLst>
            <a:ext uri="{FF2B5EF4-FFF2-40B4-BE49-F238E27FC236}">
              <a16:creationId xmlns:a16="http://schemas.microsoft.com/office/drawing/2014/main" id="{BB808595-317A-4980-9556-E390A8595685}"/>
            </a:ext>
          </a:extLst>
        </xdr:cNvPr>
        <xdr:cNvSpPr/>
      </xdr:nvSpPr>
      <xdr:spPr>
        <a:xfrm>
          <a:off x="3048000" y="152400"/>
          <a:ext cx="6096000" cy="4191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fld id="{A5953207-5DAF-4793-A4A9-357726409569}" type="TxLink">
            <a:rPr lang="en-US" sz="1600" b="1" i="0" u="none" strike="noStrike">
              <a:solidFill>
                <a:srgbClr val="C00000"/>
              </a:solidFill>
              <a:latin typeface="Abadi" panose="020B0604020104020204" pitchFamily="34" charset="0"/>
              <a:cs typeface="Calibri"/>
            </a:rPr>
            <a:pPr algn="l"/>
            <a:t>Turma Derby  | Ter/Qui - 20:00 - 21:00 </a:t>
          </a:fld>
          <a:endParaRPr lang="pt-BR" sz="1600" b="1">
            <a:solidFill>
              <a:srgbClr val="C00000"/>
            </a:solidFill>
            <a:latin typeface="Abadi" panose="020B0604020104020204" pitchFamily="34" charset="0"/>
          </a:endParaRPr>
        </a:p>
      </xdr:txBody>
    </xdr:sp>
    <xdr:clientData/>
  </xdr:twoCellAnchor>
  <xdr:twoCellAnchor>
    <xdr:from>
      <xdr:col>4</xdr:col>
      <xdr:colOff>323850</xdr:colOff>
      <xdr:row>3</xdr:row>
      <xdr:rowOff>47625</xdr:rowOff>
    </xdr:from>
    <xdr:to>
      <xdr:col>14</xdr:col>
      <xdr:colOff>504825</xdr:colOff>
      <xdr:row>9</xdr:row>
      <xdr:rowOff>28575</xdr:rowOff>
    </xdr:to>
    <xdr:grpSp>
      <xdr:nvGrpSpPr>
        <xdr:cNvPr id="106" name="Agrupar 105">
          <a:extLst>
            <a:ext uri="{FF2B5EF4-FFF2-40B4-BE49-F238E27FC236}">
              <a16:creationId xmlns:a16="http://schemas.microsoft.com/office/drawing/2014/main" id="{AB6DC624-48ED-4F56-A9DA-4DE9CAF77E90}"/>
            </a:ext>
          </a:extLst>
        </xdr:cNvPr>
        <xdr:cNvGrpSpPr/>
      </xdr:nvGrpSpPr>
      <xdr:grpSpPr>
        <a:xfrm>
          <a:off x="2762250" y="619125"/>
          <a:ext cx="6400800" cy="1123950"/>
          <a:chOff x="1647825" y="685800"/>
          <a:chExt cx="6315076" cy="1143000"/>
        </a:xfrm>
      </xdr:grpSpPr>
      <xdr:grpSp>
        <xdr:nvGrpSpPr>
          <xdr:cNvPr id="4" name="Agrupar 3">
            <a:extLst>
              <a:ext uri="{FF2B5EF4-FFF2-40B4-BE49-F238E27FC236}">
                <a16:creationId xmlns:a16="http://schemas.microsoft.com/office/drawing/2014/main" id="{8A2D5A75-15F4-499A-A864-3D18F4210AD6}"/>
              </a:ext>
            </a:extLst>
          </xdr:cNvPr>
          <xdr:cNvGrpSpPr>
            <a:grpSpLocks noChangeAspect="1"/>
          </xdr:cNvGrpSpPr>
        </xdr:nvGrpSpPr>
        <xdr:grpSpPr>
          <a:xfrm>
            <a:off x="2085455" y="885824"/>
            <a:ext cx="514870" cy="675318"/>
            <a:chOff x="1666874" y="190500"/>
            <a:chExt cx="914399" cy="1276350"/>
          </a:xfrm>
        </xdr:grpSpPr>
        <xdr:grpSp>
          <xdr:nvGrpSpPr>
            <xdr:cNvPr id="5" name="Agrupar 4">
              <a:extLst>
                <a:ext uri="{FF2B5EF4-FFF2-40B4-BE49-F238E27FC236}">
                  <a16:creationId xmlns:a16="http://schemas.microsoft.com/office/drawing/2014/main" id="{1A491937-BFCE-1919-4A8C-FB483DE30349}"/>
                </a:ext>
              </a:extLst>
            </xdr:cNvPr>
            <xdr:cNvGrpSpPr/>
          </xdr:nvGrpSpPr>
          <xdr:grpSpPr>
            <a:xfrm>
              <a:off x="1666874" y="190500"/>
              <a:ext cx="914399" cy="1276350"/>
              <a:chOff x="3803375" y="327593"/>
              <a:chExt cx="3180871" cy="4303007"/>
            </a:xfrm>
          </xdr:grpSpPr>
          <xdr:pic>
            <xdr:nvPicPr>
              <xdr:cNvPr id="7" name="Imagem 6">
                <a:extLst>
                  <a:ext uri="{FF2B5EF4-FFF2-40B4-BE49-F238E27FC236}">
                    <a16:creationId xmlns:a16="http://schemas.microsoft.com/office/drawing/2014/main" id="{CCD461D2-8153-A22C-3272-DA98D85DFC6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" cstate="print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3803375" y="327593"/>
                <a:ext cx="3180871" cy="4303007"/>
              </a:xfrm>
              <a:prstGeom prst="rect">
                <a:avLst/>
              </a:prstGeom>
            </xdr:spPr>
          </xdr:pic>
          <xdr:sp macro="" textlink="">
            <xdr:nvSpPr>
              <xdr:cNvPr id="8" name="Retângulo 7">
                <a:extLst>
                  <a:ext uri="{FF2B5EF4-FFF2-40B4-BE49-F238E27FC236}">
                    <a16:creationId xmlns:a16="http://schemas.microsoft.com/office/drawing/2014/main" id="{3606860A-7AE2-74DB-13BC-D34B40C53E65}"/>
                  </a:ext>
                </a:extLst>
              </xdr:cNvPr>
              <xdr:cNvSpPr/>
            </xdr:nvSpPr>
            <xdr:spPr>
              <a:xfrm>
                <a:off x="4558748" y="4214192"/>
                <a:ext cx="1537252" cy="389904"/>
              </a:xfrm>
              <a:prstGeom prst="rect">
                <a:avLst/>
              </a:prstGeom>
              <a:solidFill>
                <a:srgbClr val="8C112A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pt-BR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pt-BR"/>
              </a:p>
            </xdr:txBody>
          </xdr:sp>
        </xdr:grpSp>
        <xdr:sp macro="" textlink="Apoio!AE6">
          <xdr:nvSpPr>
            <xdr:cNvPr id="6" name="Retângulo 5">
              <a:extLst>
                <a:ext uri="{FF2B5EF4-FFF2-40B4-BE49-F238E27FC236}">
                  <a16:creationId xmlns:a16="http://schemas.microsoft.com/office/drawing/2014/main" id="{3ED00726-3151-684C-A38E-825ABEA436F2}"/>
                </a:ext>
              </a:extLst>
            </xdr:cNvPr>
            <xdr:cNvSpPr/>
          </xdr:nvSpPr>
          <xdr:spPr>
            <a:xfrm>
              <a:off x="1704974" y="556901"/>
              <a:ext cx="847725" cy="609600"/>
            </a:xfrm>
            <a:prstGeom prst="rect">
              <a:avLst/>
            </a:prstGeom>
            <a:solidFill>
              <a:srgbClr val="022D5E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85E37F28-0AB5-4521-93A8-6BECD0544982}" type="TxLink">
                <a:rPr lang="en-US" sz="3000" b="1" i="0" u="none" strike="noStrike">
                  <a:solidFill>
                    <a:schemeClr val="accent2"/>
                  </a:solidFill>
                  <a:latin typeface="Abadi" panose="020B0604020104020204" pitchFamily="34" charset="0"/>
                  <a:cs typeface="Calibri"/>
                </a:rPr>
                <a:pPr algn="ctr"/>
                <a:t>1</a:t>
              </a:fld>
              <a:endParaRPr lang="pt-BR" sz="3000" b="1">
                <a:solidFill>
                  <a:schemeClr val="accent2"/>
                </a:solidFill>
                <a:latin typeface="Abadi" panose="020B0604020104020204" pitchFamily="34" charset="0"/>
              </a:endParaRPr>
            </a:p>
          </xdr:txBody>
        </xdr:sp>
      </xdr:grpSp>
      <xdr:sp macro="" textlink="">
        <xdr:nvSpPr>
          <xdr:cNvPr id="74" name="Retângulo: Cantos Arredondados 73">
            <a:extLst>
              <a:ext uri="{FF2B5EF4-FFF2-40B4-BE49-F238E27FC236}">
                <a16:creationId xmlns:a16="http://schemas.microsoft.com/office/drawing/2014/main" id="{8EDA9856-B732-1E62-C3C1-5ED106DA11C7}"/>
              </a:ext>
            </a:extLst>
          </xdr:cNvPr>
          <xdr:cNvSpPr/>
        </xdr:nvSpPr>
        <xdr:spPr>
          <a:xfrm>
            <a:off x="1647825" y="685800"/>
            <a:ext cx="6315076" cy="1143000"/>
          </a:xfrm>
          <a:prstGeom prst="roundRect">
            <a:avLst>
              <a:gd name="adj" fmla="val 18362"/>
            </a:avLst>
          </a:prstGeom>
          <a:noFill/>
          <a:ln w="19050">
            <a:solidFill>
              <a:schemeClr val="accent4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pSp>
        <xdr:nvGrpSpPr>
          <xdr:cNvPr id="62" name="Agrupar 61">
            <a:extLst>
              <a:ext uri="{FF2B5EF4-FFF2-40B4-BE49-F238E27FC236}">
                <a16:creationId xmlns:a16="http://schemas.microsoft.com/office/drawing/2014/main" id="{EE6D19B7-A9F2-8F7C-A5F8-BF26118A04DC}"/>
              </a:ext>
            </a:extLst>
          </xdr:cNvPr>
          <xdr:cNvGrpSpPr/>
        </xdr:nvGrpSpPr>
        <xdr:grpSpPr>
          <a:xfrm>
            <a:off x="5633729" y="793937"/>
            <a:ext cx="928864" cy="626968"/>
            <a:chOff x="3448050" y="3610571"/>
            <a:chExt cx="1018007" cy="666154"/>
          </a:xfrm>
        </xdr:grpSpPr>
        <xdr:grpSp>
          <xdr:nvGrpSpPr>
            <xdr:cNvPr id="61" name="Agrupar 60">
              <a:extLst>
                <a:ext uri="{FF2B5EF4-FFF2-40B4-BE49-F238E27FC236}">
                  <a16:creationId xmlns:a16="http://schemas.microsoft.com/office/drawing/2014/main" id="{3BD5C6B0-FA57-3327-1A12-46C408AF6E43}"/>
                </a:ext>
              </a:extLst>
            </xdr:cNvPr>
            <xdr:cNvGrpSpPr/>
          </xdr:nvGrpSpPr>
          <xdr:grpSpPr>
            <a:xfrm>
              <a:off x="3448050" y="3733801"/>
              <a:ext cx="1018007" cy="542924"/>
              <a:chOff x="3448050" y="3733801"/>
              <a:chExt cx="1018007" cy="542924"/>
            </a:xfrm>
          </xdr:grpSpPr>
          <xdr:sp macro="" textlink="Apoio!AQ8">
            <xdr:nvSpPr>
              <xdr:cNvPr id="42" name="Retângulo: Cantos Arredondados 41">
                <a:extLst>
                  <a:ext uri="{FF2B5EF4-FFF2-40B4-BE49-F238E27FC236}">
                    <a16:creationId xmlns:a16="http://schemas.microsoft.com/office/drawing/2014/main" id="{7AF0B6AF-8A95-A560-9AE9-16C15B7DAEAC}"/>
                  </a:ext>
                </a:extLst>
              </xdr:cNvPr>
              <xdr:cNvSpPr/>
            </xdr:nvSpPr>
            <xdr:spPr>
              <a:xfrm>
                <a:off x="4124325" y="3733801"/>
                <a:ext cx="341732" cy="400051"/>
              </a:xfrm>
              <a:prstGeom prst="round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fld id="{EFCE8299-1175-4AE7-A3C9-967E14D28BFD}" type="TxLink">
                  <a:rPr lang="en-US" sz="2600" b="1" i="0" u="none" strike="noStrike">
                    <a:solidFill>
                      <a:schemeClr val="accent2"/>
                    </a:solidFill>
                    <a:latin typeface="Abadi" panose="020B0604020104020204" pitchFamily="34" charset="0"/>
                    <a:cs typeface="Calibri"/>
                  </a:rPr>
                  <a:pPr algn="ctr"/>
                  <a:t>0</a:t>
                </a:fld>
                <a:endParaRPr lang="pt-BR" sz="2600">
                  <a:solidFill>
                    <a:schemeClr val="accent2"/>
                  </a:solidFill>
                  <a:latin typeface="Abadi" panose="020B0604020104020204" pitchFamily="34" charset="0"/>
                </a:endParaRPr>
              </a:p>
            </xdr:txBody>
          </xdr:sp>
          <xdr:sp macro="" textlink="">
            <xdr:nvSpPr>
              <xdr:cNvPr id="43" name="CaixaDeTexto 42">
                <a:extLst>
                  <a:ext uri="{FF2B5EF4-FFF2-40B4-BE49-F238E27FC236}">
                    <a16:creationId xmlns:a16="http://schemas.microsoft.com/office/drawing/2014/main" id="{62D8B193-10DB-C931-CF8C-411D01B7437D}"/>
                  </a:ext>
                </a:extLst>
              </xdr:cNvPr>
              <xdr:cNvSpPr txBox="1"/>
            </xdr:nvSpPr>
            <xdr:spPr>
              <a:xfrm>
                <a:off x="3448050" y="4030263"/>
                <a:ext cx="981076" cy="246462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pt-BR" sz="2600">
                    <a:solidFill>
                      <a:schemeClr val="accent2"/>
                    </a:solidFill>
                    <a:latin typeface="Abadi" panose="020B0604020104020204" pitchFamily="34" charset="0"/>
                  </a:rPr>
                  <a:t>B</a:t>
                </a:r>
                <a:r>
                  <a:rPr lang="pt-BR" sz="1000">
                    <a:solidFill>
                      <a:schemeClr val="accent2"/>
                    </a:solidFill>
                    <a:latin typeface="Abadi" panose="020B0604020104020204" pitchFamily="34" charset="0"/>
                  </a:rPr>
                  <a:t>olsistas</a:t>
                </a:r>
              </a:p>
            </xdr:txBody>
          </xdr:sp>
        </xdr:grpSp>
        <xdr:pic>
          <xdr:nvPicPr>
            <xdr:cNvPr id="56" name="Imagem 55">
              <a:extLst>
                <a:ext uri="{FF2B5EF4-FFF2-40B4-BE49-F238E27FC236}">
                  <a16:creationId xmlns:a16="http://schemas.microsoft.com/office/drawing/2014/main" id="{45D0AB18-5CE7-4083-973A-2B8E817A5D6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>
              <a:extLst>
                <a:ext uri="{BEBA8EAE-BF5A-486C-A8C5-ECC9F3942E4B}">
                  <a14:imgProps xmlns:a14="http://schemas.microsoft.com/office/drawing/2010/main">
                    <a14:imgLayer r:embed="rId3">
                      <a14:imgEffect>
                        <a14:backgroundRemoval t="10000" b="90000" l="10000" r="90000"/>
                      </a14:imgEffect>
                    </a14:imgLayer>
                  </a14:imgProps>
                </a:ext>
              </a:extLst>
            </a:blip>
            <a:stretch>
              <a:fillRect/>
            </a:stretch>
          </xdr:blipFill>
          <xdr:spPr>
            <a:xfrm>
              <a:off x="3666100" y="3610571"/>
              <a:ext cx="637651" cy="628648"/>
            </a:xfrm>
            <a:prstGeom prst="rect">
              <a:avLst/>
            </a:prstGeom>
          </xdr:spPr>
        </xdr:pic>
      </xdr:grpSp>
      <xdr:grpSp>
        <xdr:nvGrpSpPr>
          <xdr:cNvPr id="70" name="Agrupar 69">
            <a:extLst>
              <a:ext uri="{FF2B5EF4-FFF2-40B4-BE49-F238E27FC236}">
                <a16:creationId xmlns:a16="http://schemas.microsoft.com/office/drawing/2014/main" id="{96C82DC0-F61F-63E9-D621-BF94154C1EC4}"/>
              </a:ext>
            </a:extLst>
          </xdr:cNvPr>
          <xdr:cNvGrpSpPr/>
        </xdr:nvGrpSpPr>
        <xdr:grpSpPr>
          <a:xfrm>
            <a:off x="4182343" y="822809"/>
            <a:ext cx="1216731" cy="714637"/>
            <a:chOff x="7038975" y="3460272"/>
            <a:chExt cx="1333500" cy="759303"/>
          </a:xfrm>
        </xdr:grpSpPr>
        <xdr:grpSp>
          <xdr:nvGrpSpPr>
            <xdr:cNvPr id="38" name="Agrupar 37">
              <a:extLst>
                <a:ext uri="{FF2B5EF4-FFF2-40B4-BE49-F238E27FC236}">
                  <a16:creationId xmlns:a16="http://schemas.microsoft.com/office/drawing/2014/main" id="{69B6A450-6B1F-8904-A08E-BBD94F2A7697}"/>
                </a:ext>
              </a:extLst>
            </xdr:cNvPr>
            <xdr:cNvGrpSpPr/>
          </xdr:nvGrpSpPr>
          <xdr:grpSpPr>
            <a:xfrm>
              <a:off x="7038975" y="3648072"/>
              <a:ext cx="1333500" cy="571503"/>
              <a:chOff x="-2548313" y="2380256"/>
              <a:chExt cx="6283635" cy="858562"/>
            </a:xfrm>
          </xdr:grpSpPr>
          <xdr:sp macro="" textlink="Apoio!AN8">
            <xdr:nvSpPr>
              <xdr:cNvPr id="39" name="Retângulo: Cantos Arredondados 38">
                <a:extLst>
                  <a:ext uri="{FF2B5EF4-FFF2-40B4-BE49-F238E27FC236}">
                    <a16:creationId xmlns:a16="http://schemas.microsoft.com/office/drawing/2014/main" id="{836F9952-AE3C-379D-9A77-25588D6B83C4}"/>
                  </a:ext>
                </a:extLst>
              </xdr:cNvPr>
              <xdr:cNvSpPr/>
            </xdr:nvSpPr>
            <xdr:spPr>
              <a:xfrm>
                <a:off x="1914966" y="2380256"/>
                <a:ext cx="1130098" cy="519341"/>
              </a:xfrm>
              <a:prstGeom prst="round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fld id="{FEA97D7A-0FC6-4ACB-B812-A759EA2EBE72}" type="TxLink">
                  <a:rPr lang="en-US" sz="2400" b="1" i="0" u="none" strike="noStrike">
                    <a:solidFill>
                      <a:srgbClr val="00B050"/>
                    </a:solidFill>
                    <a:latin typeface="Abadi" panose="020B0604020104020204" pitchFamily="34" charset="0"/>
                    <a:cs typeface="Calibri"/>
                  </a:rPr>
                  <a:pPr algn="ctr"/>
                  <a:t>4</a:t>
                </a:fld>
                <a:endParaRPr lang="pt-BR" sz="2400">
                  <a:solidFill>
                    <a:srgbClr val="00B050"/>
                  </a:solidFill>
                  <a:latin typeface="Abadi" panose="020B0604020104020204" pitchFamily="34" charset="0"/>
                </a:endParaRPr>
              </a:p>
            </xdr:txBody>
          </xdr:sp>
          <xdr:sp macro="" textlink="">
            <xdr:nvSpPr>
              <xdr:cNvPr id="40" name="CaixaDeTexto 39">
                <a:extLst>
                  <a:ext uri="{FF2B5EF4-FFF2-40B4-BE49-F238E27FC236}">
                    <a16:creationId xmlns:a16="http://schemas.microsoft.com/office/drawing/2014/main" id="{967C414A-6062-8A58-7338-A07A93980C04}"/>
                  </a:ext>
                </a:extLst>
              </xdr:cNvPr>
              <xdr:cNvSpPr txBox="1"/>
            </xdr:nvSpPr>
            <xdr:spPr>
              <a:xfrm>
                <a:off x="-2548313" y="2637829"/>
                <a:ext cx="6283635" cy="60098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b"/>
              <a:lstStyle/>
              <a:p>
                <a:pPr algn="ctr"/>
                <a:r>
                  <a:rPr lang="pt-BR" sz="2600" b="1">
                    <a:solidFill>
                      <a:srgbClr val="00B050"/>
                    </a:solidFill>
                    <a:latin typeface="Abadi" panose="020B0604020104020204" pitchFamily="34" charset="0"/>
                  </a:rPr>
                  <a:t>D</a:t>
                </a:r>
                <a:r>
                  <a:rPr lang="pt-BR" sz="1000" b="1">
                    <a:solidFill>
                      <a:srgbClr val="00B050"/>
                    </a:solidFill>
                    <a:latin typeface="Abadi" panose="020B0604020104020204" pitchFamily="34" charset="0"/>
                  </a:rPr>
                  <a:t>isponibilidade</a:t>
                </a:r>
                <a:endParaRPr lang="pt-BR" sz="1000">
                  <a:solidFill>
                    <a:srgbClr val="00B050"/>
                  </a:solidFill>
                </a:endParaRPr>
              </a:p>
            </xdr:txBody>
          </xdr:sp>
        </xdr:grpSp>
        <xdr:pic>
          <xdr:nvPicPr>
            <xdr:cNvPr id="58" name="Imagem 57">
              <a:extLst>
                <a:ext uri="{FF2B5EF4-FFF2-40B4-BE49-F238E27FC236}">
                  <a16:creationId xmlns:a16="http://schemas.microsoft.com/office/drawing/2014/main" id="{0B9D8891-D024-9486-1F65-48684D16EED7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7458074" y="3460272"/>
              <a:ext cx="504826" cy="504826"/>
            </a:xfrm>
            <a:prstGeom prst="rect">
              <a:avLst/>
            </a:prstGeom>
          </xdr:spPr>
        </xdr:pic>
      </xdr:grpSp>
      <xdr:grpSp>
        <xdr:nvGrpSpPr>
          <xdr:cNvPr id="72" name="Agrupar 71">
            <a:extLst>
              <a:ext uri="{FF2B5EF4-FFF2-40B4-BE49-F238E27FC236}">
                <a16:creationId xmlns:a16="http://schemas.microsoft.com/office/drawing/2014/main" id="{1077D818-C402-97F5-6AAC-06216C68C759}"/>
              </a:ext>
            </a:extLst>
          </xdr:cNvPr>
          <xdr:cNvGrpSpPr/>
        </xdr:nvGrpSpPr>
        <xdr:grpSpPr>
          <a:xfrm>
            <a:off x="6624498" y="754063"/>
            <a:ext cx="1008148" cy="762247"/>
            <a:chOff x="5591177" y="2282329"/>
            <a:chExt cx="1104899" cy="809888"/>
          </a:xfrm>
        </xdr:grpSpPr>
        <xdr:grpSp>
          <xdr:nvGrpSpPr>
            <xdr:cNvPr id="44" name="Agrupar 43">
              <a:extLst>
                <a:ext uri="{FF2B5EF4-FFF2-40B4-BE49-F238E27FC236}">
                  <a16:creationId xmlns:a16="http://schemas.microsoft.com/office/drawing/2014/main" id="{0F783114-AB89-78CB-577C-5E57408F3EC6}"/>
                </a:ext>
              </a:extLst>
            </xdr:cNvPr>
            <xdr:cNvGrpSpPr/>
          </xdr:nvGrpSpPr>
          <xdr:grpSpPr>
            <a:xfrm>
              <a:off x="5591177" y="2486018"/>
              <a:ext cx="1104899" cy="606199"/>
              <a:chOff x="3379461" y="4092045"/>
              <a:chExt cx="1215545" cy="668697"/>
            </a:xfrm>
          </xdr:grpSpPr>
          <xdr:sp macro="" textlink="Apoio!AT8">
            <xdr:nvSpPr>
              <xdr:cNvPr id="45" name="Retângulo: Cantos Arredondados 44">
                <a:extLst>
                  <a:ext uri="{FF2B5EF4-FFF2-40B4-BE49-F238E27FC236}">
                    <a16:creationId xmlns:a16="http://schemas.microsoft.com/office/drawing/2014/main" id="{4DCBD53D-0A2C-50CD-8731-7527D23B6BBE}"/>
                  </a:ext>
                </a:extLst>
              </xdr:cNvPr>
              <xdr:cNvSpPr/>
            </xdr:nvSpPr>
            <xdr:spPr>
              <a:xfrm>
                <a:off x="4207294" y="4092045"/>
                <a:ext cx="387712" cy="525357"/>
              </a:xfrm>
              <a:prstGeom prst="round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fld id="{D1B5D5D2-4DDC-43DB-A36A-6CE9EFF53A99}" type="TxLink">
                  <a:rPr lang="en-US" sz="2600" b="1" i="0" u="none" strike="noStrike">
                    <a:solidFill>
                      <a:srgbClr val="0070C0"/>
                    </a:solidFill>
                    <a:latin typeface="Abadi" panose="020B0604020104020204" pitchFamily="34" charset="0"/>
                    <a:cs typeface="Calibri"/>
                  </a:rPr>
                  <a:pPr algn="l"/>
                  <a:t>1</a:t>
                </a:fld>
                <a:endParaRPr lang="pt-BR" sz="2600">
                  <a:solidFill>
                    <a:srgbClr val="0070C0"/>
                  </a:solidFill>
                  <a:latin typeface="Abadi" panose="020B0604020104020204" pitchFamily="34" charset="0"/>
                </a:endParaRPr>
              </a:p>
            </xdr:txBody>
          </xdr:sp>
          <xdr:sp macro="" textlink="">
            <xdr:nvSpPr>
              <xdr:cNvPr id="46" name="CaixaDeTexto 45">
                <a:extLst>
                  <a:ext uri="{FF2B5EF4-FFF2-40B4-BE49-F238E27FC236}">
                    <a16:creationId xmlns:a16="http://schemas.microsoft.com/office/drawing/2014/main" id="{5D3D17FB-DA4A-8C1E-25EC-12E5F427FDFB}"/>
                  </a:ext>
                </a:extLst>
              </xdr:cNvPr>
              <xdr:cNvSpPr txBox="1"/>
            </xdr:nvSpPr>
            <xdr:spPr>
              <a:xfrm>
                <a:off x="3379461" y="4356161"/>
                <a:ext cx="1068843" cy="40458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pt-BR" sz="2600" b="1">
                    <a:solidFill>
                      <a:srgbClr val="0070C0"/>
                    </a:solidFill>
                    <a:latin typeface="Abadi" panose="020B0604020104020204" pitchFamily="34" charset="0"/>
                  </a:rPr>
                  <a:t>P</a:t>
                </a:r>
                <a:r>
                  <a:rPr lang="pt-BR" sz="1000" b="1">
                    <a:solidFill>
                      <a:srgbClr val="0070C0"/>
                    </a:solidFill>
                    <a:latin typeface="Abadi" panose="020B0604020104020204" pitchFamily="34" charset="0"/>
                  </a:rPr>
                  <a:t>agantes</a:t>
                </a:r>
              </a:p>
            </xdr:txBody>
          </xdr:sp>
        </xdr:grpSp>
        <xdr:pic>
          <xdr:nvPicPr>
            <xdr:cNvPr id="67" name="Imagem 66" descr="76,294 Payment Icons - Free in SVG, PNG, ICO - IconScout">
              <a:extLst>
                <a:ext uri="{FF2B5EF4-FFF2-40B4-BE49-F238E27FC236}">
                  <a16:creationId xmlns:a16="http://schemas.microsoft.com/office/drawing/2014/main" id="{6789D013-17CD-AF8F-7DE3-9518D7AFA3FF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5" cstate="print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ackgroundRemoval t="10000" b="90000" l="10000" r="9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5791200" y="2282329"/>
              <a:ext cx="781050" cy="78105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</xdr:grpSp>
      <xdr:grpSp>
        <xdr:nvGrpSpPr>
          <xdr:cNvPr id="73" name="Agrupar 72">
            <a:extLst>
              <a:ext uri="{FF2B5EF4-FFF2-40B4-BE49-F238E27FC236}">
                <a16:creationId xmlns:a16="http://schemas.microsoft.com/office/drawing/2014/main" id="{E4F3DC47-744E-0905-2A48-5FBBA2D38AF4}"/>
              </a:ext>
            </a:extLst>
          </xdr:cNvPr>
          <xdr:cNvGrpSpPr/>
        </xdr:nvGrpSpPr>
        <xdr:grpSpPr>
          <a:xfrm>
            <a:off x="3055988" y="849405"/>
            <a:ext cx="909079" cy="571501"/>
            <a:chOff x="1784975" y="2240756"/>
            <a:chExt cx="996323" cy="607221"/>
          </a:xfrm>
        </xdr:grpSpPr>
        <xdr:grpSp>
          <xdr:nvGrpSpPr>
            <xdr:cNvPr id="25" name="Agrupar 24">
              <a:extLst>
                <a:ext uri="{FF2B5EF4-FFF2-40B4-BE49-F238E27FC236}">
                  <a16:creationId xmlns:a16="http://schemas.microsoft.com/office/drawing/2014/main" id="{978CE9FF-F5E5-4E0D-99DF-1070BFB3375A}"/>
                </a:ext>
              </a:extLst>
            </xdr:cNvPr>
            <xdr:cNvGrpSpPr/>
          </xdr:nvGrpSpPr>
          <xdr:grpSpPr>
            <a:xfrm>
              <a:off x="1784975" y="2286000"/>
              <a:ext cx="996323" cy="561977"/>
              <a:chOff x="3131268" y="4299789"/>
              <a:chExt cx="1469493" cy="704447"/>
            </a:xfrm>
          </xdr:grpSpPr>
          <xdr:sp macro="" textlink="Apoio!AK8">
            <xdr:nvSpPr>
              <xdr:cNvPr id="26" name="Retângulo: Cantos Arredondados 25">
                <a:extLst>
                  <a:ext uri="{FF2B5EF4-FFF2-40B4-BE49-F238E27FC236}">
                    <a16:creationId xmlns:a16="http://schemas.microsoft.com/office/drawing/2014/main" id="{9568D6D2-3A29-8A50-7D00-6F40FC1336E2}"/>
                  </a:ext>
                </a:extLst>
              </xdr:cNvPr>
              <xdr:cNvSpPr/>
            </xdr:nvSpPr>
            <xdr:spPr>
              <a:xfrm>
                <a:off x="4038818" y="4299789"/>
                <a:ext cx="561943" cy="704447"/>
              </a:xfrm>
              <a:prstGeom prst="round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fld id="{36BD99F5-9A0E-46B8-BC16-AD0CF33EC743}" type="TxLink">
                  <a:rPr lang="en-US" sz="2600" b="0" i="0" u="none" strike="noStrike">
                    <a:solidFill>
                      <a:schemeClr val="accent6">
                        <a:lumMod val="75000"/>
                      </a:schemeClr>
                    </a:solidFill>
                    <a:latin typeface="Abadi" panose="020B0604020104020204" pitchFamily="34" charset="0"/>
                    <a:cs typeface="Calibri"/>
                  </a:rPr>
                  <a:pPr algn="ctr"/>
                  <a:t>1</a:t>
                </a:fld>
                <a:endParaRPr lang="pt-BR" sz="2600">
                  <a:solidFill>
                    <a:schemeClr val="accent6">
                      <a:lumMod val="75000"/>
                    </a:schemeClr>
                  </a:solidFill>
                  <a:latin typeface="Abadi" panose="020B0604020104020204" pitchFamily="34" charset="0"/>
                </a:endParaRPr>
              </a:p>
            </xdr:txBody>
          </xdr:sp>
          <xdr:sp macro="" textlink="">
            <xdr:nvSpPr>
              <xdr:cNvPr id="27" name="CaixaDeTexto 26">
                <a:extLst>
                  <a:ext uri="{FF2B5EF4-FFF2-40B4-BE49-F238E27FC236}">
                    <a16:creationId xmlns:a16="http://schemas.microsoft.com/office/drawing/2014/main" id="{C4534FDA-8B19-87F5-A007-DB6AFB04F5D4}"/>
                  </a:ext>
                </a:extLst>
              </xdr:cNvPr>
              <xdr:cNvSpPr txBox="1"/>
            </xdr:nvSpPr>
            <xdr:spPr>
              <a:xfrm>
                <a:off x="3131268" y="4683360"/>
                <a:ext cx="1202569" cy="28505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pt-BR" sz="2600" b="1">
                    <a:solidFill>
                      <a:schemeClr val="accent6">
                        <a:lumMod val="75000"/>
                      </a:schemeClr>
                    </a:solidFill>
                    <a:latin typeface="Abadi" panose="020B0604020104020204" pitchFamily="34" charset="0"/>
                  </a:rPr>
                  <a:t>A</a:t>
                </a:r>
                <a:r>
                  <a:rPr lang="pt-BR" sz="1000" b="1">
                    <a:solidFill>
                      <a:schemeClr val="accent6">
                        <a:lumMod val="75000"/>
                      </a:schemeClr>
                    </a:solidFill>
                    <a:latin typeface="Abadi" panose="020B0604020104020204" pitchFamily="34" charset="0"/>
                  </a:rPr>
                  <a:t>tivos</a:t>
                </a:r>
                <a:r>
                  <a:rPr lang="pt-BR" sz="1000">
                    <a:solidFill>
                      <a:srgbClr val="00B050"/>
                    </a:solidFill>
                    <a:latin typeface="Abadi" panose="020B0604020104020204" pitchFamily="34" charset="0"/>
                  </a:rPr>
                  <a:t>:</a:t>
                </a:r>
                <a:endParaRPr lang="pt-BR" sz="1000">
                  <a:solidFill>
                    <a:srgbClr val="00B050"/>
                  </a:solidFill>
                </a:endParaRPr>
              </a:p>
            </xdr:txBody>
          </xdr:sp>
        </xdr:grpSp>
        <xdr:pic>
          <xdr:nvPicPr>
            <xdr:cNvPr id="71" name="Imagem 70">
              <a:extLst>
                <a:ext uri="{FF2B5EF4-FFF2-40B4-BE49-F238E27FC236}">
                  <a16:creationId xmlns:a16="http://schemas.microsoft.com/office/drawing/2014/main" id="{0BC6B584-15AE-B82B-9155-B862AA786B1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ackgroundRemoval t="10000" b="90000" l="10000" r="90000">
                          <a14:foregroundMark x1="39688" y1="23750" x2="27813" y2="18594"/>
                          <a14:foregroundMark x1="22500" y1="87344" x2="30469" y2="87344"/>
                          <a14:foregroundMark x1="35781" y1="34375" x2="37031" y2="17188"/>
                          <a14:foregroundMark x1="31719" y1="23750" x2="30469" y2="25156"/>
                          <a14:foregroundMark x1="37031" y1="29063" x2="37031" y2="29063"/>
                        </a14:backgroundRemoval>
                      </a14:imgEffect>
                    </a14:imgLayer>
                  </a14:imgProps>
                </a:ext>
              </a:extLst>
            </a:blip>
            <a:stretch>
              <a:fillRect/>
            </a:stretch>
          </xdr:blipFill>
          <xdr:spPr>
            <a:xfrm>
              <a:off x="2039264" y="2240756"/>
              <a:ext cx="540000" cy="540000"/>
            </a:xfrm>
            <a:prstGeom prst="rect">
              <a:avLst/>
            </a:prstGeom>
          </xdr:spPr>
        </xdr:pic>
      </xdr:grpSp>
    </xdr:grpSp>
    <xdr:clientData/>
  </xdr:twoCellAnchor>
  <xdr:twoCellAnchor>
    <xdr:from>
      <xdr:col>4</xdr:col>
      <xdr:colOff>419101</xdr:colOff>
      <xdr:row>15</xdr:row>
      <xdr:rowOff>28575</xdr:rowOff>
    </xdr:from>
    <xdr:to>
      <xdr:col>8</xdr:col>
      <xdr:colOff>0</xdr:colOff>
      <xdr:row>22</xdr:row>
      <xdr:rowOff>28575</xdr:rowOff>
    </xdr:to>
    <xdr:graphicFrame macro="">
      <xdr:nvGraphicFramePr>
        <xdr:cNvPr id="77" name="Gráfico 76">
          <a:extLst>
            <a:ext uri="{FF2B5EF4-FFF2-40B4-BE49-F238E27FC236}">
              <a16:creationId xmlns:a16="http://schemas.microsoft.com/office/drawing/2014/main" id="{2835B68D-E07C-4A76-AFD2-DC2BCF16C2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 editAs="oneCell">
    <xdr:from>
      <xdr:col>4</xdr:col>
      <xdr:colOff>561975</xdr:colOff>
      <xdr:row>10</xdr:row>
      <xdr:rowOff>77850</xdr:rowOff>
    </xdr:from>
    <xdr:to>
      <xdr:col>6</xdr:col>
      <xdr:colOff>350775</xdr:colOff>
      <xdr:row>15</xdr:row>
      <xdr:rowOff>133350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BA7C699E-072F-4268-AF17-BEB4A29B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5250" b="91500" l="5250" r="99750">
                      <a14:foregroundMark x1="12543" y1="51714" x2="17000" y2="50750"/>
                      <a14:foregroundMark x1="12235" y1="51781" x2="12475" y2="51729"/>
                      <a14:foregroundMark x1="21000" y1="53000" x2="21000" y2="53000"/>
                      <a14:foregroundMark x1="50750" y1="35000" x2="50750" y2="35000"/>
                      <a14:foregroundMark x1="64000" y1="43750" x2="64000" y2="43750"/>
                      <a14:foregroundMark x1="34750" y1="43500" x2="34750" y2="43500"/>
                      <a14:foregroundMark x1="33750" y1="41000" x2="31500" y2="43500"/>
                      <a14:foregroundMark x1="37750" y1="43750" x2="35500" y2="42750"/>
                      <a14:foregroundMark x1="32385" y1="43750" x2="32000" y2="43250"/>
                      <a14:foregroundMark x1="34500" y1="46500" x2="32385" y2="43750"/>
                      <a14:foregroundMark x1="5250" y1="51250" x2="5250" y2="46500"/>
                      <a14:foregroundMark x1="8861" y1="25750" x2="7750" y2="24500"/>
                      <a14:foregroundMark x1="9083" y1="26000" x2="8861" y2="25750"/>
                      <a14:foregroundMark x1="9305" y1="26250" x2="9083" y2="26000"/>
                      <a14:foregroundMark x1="9750" y1="26750" x2="9305" y2="26250"/>
                      <a14:foregroundMark x1="9972" y1="27000" x2="9750" y2="26750"/>
                      <a14:foregroundMark x1="14500" y1="31500" x2="14500" y2="31500"/>
                      <a14:foregroundMark x1="30250" y1="21500" x2="30250" y2="21500"/>
                      <a14:foregroundMark x1="41000" y1="13750" x2="44000" y2="14000"/>
                      <a14:foregroundMark x1="44250" y1="7000" x2="57250" y2="5750"/>
                      <a14:foregroundMark x1="70741" y1="36750" x2="71000" y2="38000"/>
                      <a14:foregroundMark x1="70483" y1="35500" x2="70741" y2="36750"/>
                      <a14:foregroundMark x1="70431" y1="35250" x2="70483" y2="35500"/>
                      <a14:foregroundMark x1="70344" y1="34831" x2="70431" y2="35250"/>
                      <a14:foregroundMark x1="73750" y1="13500" x2="76500" y2="10750"/>
                      <a14:foregroundMark x1="71250" y1="21000" x2="71250" y2="21000"/>
                      <a14:foregroundMark x1="87750" y1="28750" x2="94989" y2="28147"/>
                      <a14:foregroundMark x1="78250" y1="54750" x2="78250" y2="54750"/>
                      <a14:foregroundMark x1="84250" y1="53750" x2="84250" y2="53750"/>
                      <a14:foregroundMark x1="69250" y1="59500" x2="69250" y2="59500"/>
                      <a14:foregroundMark x1="49000" y1="91500" x2="50250" y2="89750"/>
                      <a14:foregroundMark x1="48750" y1="86250" x2="48750" y2="86250"/>
                      <a14:foregroundMark x1="31000" y1="60750" x2="35000" y2="54500"/>
                      <a14:foregroundMark x1="73442" y1="59492" x2="73822" y2="59656"/>
                      <a14:foregroundMark x1="64750" y1="55750" x2="73074" y2="59334"/>
                      <a14:foregroundMark x1="74735" y1="62522" x2="72500" y2="62250"/>
                      <a14:foregroundMark x1="24250" y1="29750" x2="24250" y2="29750"/>
                      <a14:foregroundMark x1="27750" y1="26750" x2="30250" y2="31250"/>
                      <a14:foregroundMark x1="60750" y1="13750" x2="56500" y2="19500"/>
                      <a14:foregroundMark x1="51250" y1="5250" x2="51250" y2="5250"/>
                      <a14:foregroundMark x1="28250" y1="11000" x2="28250" y2="11000"/>
                      <a14:foregroundMark x1="22250" y1="16000" x2="22250" y2="16000"/>
                      <a14:foregroundMark x1="12500" y1="24000" x2="12500" y2="24000"/>
                      <a14:foregroundMark x1="10750" y1="27000" x2="10750" y2="26750"/>
                      <a14:foregroundMark x1="92600" y1="22750" x2="93008" y2="23041"/>
                      <a14:foregroundMark x1="92250" y1="22500" x2="92600" y2="22750"/>
                      <a14:foregroundMark x1="93333" y1="21500" x2="93250" y2="21250"/>
                      <a14:foregroundMark x1="93500" y1="22000" x2="93333" y2="21500"/>
                      <a14:foregroundMark x1="93583" y1="22250" x2="93500" y2="22000"/>
                      <a14:foregroundMark x1="93750" y1="22750" x2="93583" y2="22250"/>
                      <a14:foregroundMark x1="94250" y1="24250" x2="93750" y2="22750"/>
                      <a14:foregroundMark x1="72000" y1="19250" x2="71500" y2="22000"/>
                      <a14:foregroundMark x1="36750" y1="42000" x2="37250" y2="43750"/>
                      <a14:foregroundMark x1="32750" y1="46500" x2="32250" y2="43750"/>
                      <a14:backgroundMark x1="9750" y1="48250" x2="11750" y2="51750"/>
                      <a14:backgroundMark x1="12000" y1="53000" x2="12000" y2="53000"/>
                      <a14:backgroundMark x1="12000" y1="53000" x2="12250" y2="52500"/>
                      <a14:backgroundMark x1="9750" y1="27000" x2="9750" y2="29750"/>
                      <a14:backgroundMark x1="9750" y1="26250" x2="9750" y2="26250"/>
                      <a14:backgroundMark x1="9000" y1="26750" x2="9000" y2="26750"/>
                      <a14:backgroundMark x1="9250" y1="26000" x2="9250" y2="26000"/>
                      <a14:backgroundMark x1="8750" y1="26250" x2="8750" y2="26250"/>
                      <a14:backgroundMark x1="27000" y1="15250" x2="27000" y2="15250"/>
                      <a14:backgroundMark x1="26750" y1="14250" x2="26750" y2="14250"/>
                      <a14:backgroundMark x1="27000" y1="15500" x2="27000" y2="15500"/>
                      <a14:backgroundMark x1="26500" y1="15000" x2="26500" y2="15000"/>
                      <a14:backgroundMark x1="25750" y1="15500" x2="25750" y2="15500"/>
                      <a14:backgroundMark x1="26750" y1="16500" x2="26750" y2="16500"/>
                      <a14:backgroundMark x1="25750" y1="14750" x2="25750" y2="14750"/>
                      <a14:backgroundMark x1="26250" y1="15000" x2="26250" y2="15000"/>
                      <a14:backgroundMark x1="26250" y1="14500" x2="26250" y2="14500"/>
                      <a14:backgroundMark x1="26750" y1="16250" x2="26750" y2="16250"/>
                      <a14:backgroundMark x1="26750" y1="17000" x2="26750" y2="16750"/>
                      <a14:backgroundMark x1="26750" y1="14750" x2="25500" y2="16250"/>
                      <a14:backgroundMark x1="73750" y1="33750" x2="70000" y2="33000"/>
                      <a14:backgroundMark x1="71250" y1="34750" x2="70500" y2="33000"/>
                      <a14:backgroundMark x1="70750" y1="36750" x2="70750" y2="36750"/>
                      <a14:backgroundMark x1="69750" y1="36250" x2="69000" y2="33000"/>
                      <a14:backgroundMark x1="69500" y1="34500" x2="69750" y2="33750"/>
                      <a14:backgroundMark x1="69500" y1="33000" x2="70500" y2="34750"/>
                      <a14:backgroundMark x1="70500" y1="35250" x2="70500" y2="35250"/>
                      <a14:backgroundMark x1="69500" y1="35500" x2="69500" y2="35500"/>
                      <a14:backgroundMark x1="73500" y1="14000" x2="73500" y2="14000"/>
                      <a14:backgroundMark x1="73750" y1="13500" x2="73750" y2="13500"/>
                      <a14:backgroundMark x1="93250" y1="21000" x2="93250" y2="21000"/>
                      <a14:backgroundMark x1="93500" y1="21500" x2="93500" y2="21500"/>
                      <a14:backgroundMark x1="93500" y1="21500" x2="93500" y2="21500"/>
                      <a14:backgroundMark x1="94250" y1="22750" x2="94250" y2="22750"/>
                      <a14:backgroundMark x1="93750" y1="22250" x2="93750" y2="22250"/>
                      <a14:backgroundMark x1="93500" y1="22000" x2="93500" y2="22000"/>
                      <a14:backgroundMark x1="97000" y1="27500" x2="97000" y2="27500"/>
                      <a14:backgroundMark x1="97000" y1="27500" x2="97250" y2="28250"/>
                      <a14:backgroundMark x1="97750" y1="27750" x2="99000" y2="29750"/>
                      <a14:backgroundMark x1="95000" y1="28250" x2="95000" y2="28250"/>
                      <a14:backgroundMark x1="92750" y1="22250" x2="92750" y2="22250"/>
                      <a14:backgroundMark x1="93250" y1="22250" x2="93250" y2="22250"/>
                      <a14:backgroundMark x1="12500" y1="51750" x2="12500" y2="51750"/>
                      <a14:backgroundMark x1="11000" y1="52500" x2="12250" y2="51750"/>
                      <a14:backgroundMark x1="8750" y1="25750" x2="8750" y2="25750"/>
                      <a14:backgroundMark x1="37500" y1="44250" x2="37500" y2="44250"/>
                      <a14:backgroundMark x1="31500" y1="43750" x2="31500" y2="43750"/>
                      <a14:backgroundMark x1="31500" y1="43750" x2="31000" y2="42250"/>
                      <a14:backgroundMark x1="38000" y1="44250" x2="38798" y2="43319"/>
                      <a14:backgroundMark x1="69750" y1="35500" x2="69750" y2="35500"/>
                      <a14:backgroundMark x1="80750" y1="63250" x2="80750" y2="63250"/>
                      <a14:backgroundMark x1="80750" y1="63250" x2="74250" y2="58000"/>
                      <a14:backgroundMark x1="74250" y1="61000" x2="74250" y2="58000"/>
                      <a14:backgroundMark x1="76000" y1="62500" x2="81250" y2="63750"/>
                      <a14:backgroundMark x1="75250" y1="60500" x2="73250" y2="58250"/>
                      <a14:backgroundMark x1="74500" y1="62750" x2="74500" y2="62750"/>
                      <a14:backgroundMark x1="73500" y1="59000" x2="73750" y2="59250"/>
                      <a14:backgroundMark x1="82250" y1="63500" x2="82250" y2="64000"/>
                      <a14:backgroundMark x1="73500" y1="60750" x2="73000" y2="58500"/>
                      <a14:backgroundMark x1="82750" y1="64000" x2="80750" y2="61750"/>
                      <a14:backgroundMark x1="73750" y1="60500" x2="73750" y2="60500"/>
                      <a14:backgroundMark x1="73750" y1="60250" x2="73750" y2="59000"/>
                      <a14:backgroundMark x1="83250" y1="63500" x2="83250" y2="63500"/>
                      <a14:backgroundMark x1="93250" y1="22000" x2="93250" y2="22000"/>
                      <a14:backgroundMark x1="93250" y1="22000" x2="92250" y2="215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000375" y="1982850"/>
          <a:ext cx="1008000" cy="1008000"/>
        </a:xfrm>
        <a:prstGeom prst="rect">
          <a:avLst/>
        </a:prstGeom>
      </xdr:spPr>
    </xdr:pic>
    <xdr:clientData/>
  </xdr:twoCellAnchor>
  <xdr:twoCellAnchor>
    <xdr:from>
      <xdr:col>4</xdr:col>
      <xdr:colOff>381000</xdr:colOff>
      <xdr:row>9</xdr:row>
      <xdr:rowOff>161925</xdr:rowOff>
    </xdr:from>
    <xdr:to>
      <xdr:col>15</xdr:col>
      <xdr:colOff>161925</xdr:colOff>
      <xdr:row>23</xdr:row>
      <xdr:rowOff>161925</xdr:rowOff>
    </xdr:to>
    <xdr:grpSp>
      <xdr:nvGrpSpPr>
        <xdr:cNvPr id="140" name="Agrupar 139">
          <a:extLst>
            <a:ext uri="{FF2B5EF4-FFF2-40B4-BE49-F238E27FC236}">
              <a16:creationId xmlns:a16="http://schemas.microsoft.com/office/drawing/2014/main" id="{39B9F636-A45C-65BB-CE29-E83DF7BA58E4}"/>
            </a:ext>
          </a:extLst>
        </xdr:cNvPr>
        <xdr:cNvGrpSpPr/>
      </xdr:nvGrpSpPr>
      <xdr:grpSpPr>
        <a:xfrm>
          <a:off x="2819400" y="1876425"/>
          <a:ext cx="6610350" cy="2667000"/>
          <a:chOff x="2343150" y="1905000"/>
          <a:chExt cx="6486525" cy="2667000"/>
        </a:xfrm>
      </xdr:grpSpPr>
      <xdr:grpSp>
        <xdr:nvGrpSpPr>
          <xdr:cNvPr id="110" name="Agrupar 109">
            <a:extLst>
              <a:ext uri="{FF2B5EF4-FFF2-40B4-BE49-F238E27FC236}">
                <a16:creationId xmlns:a16="http://schemas.microsoft.com/office/drawing/2014/main" id="{469CD7BD-772C-500F-CE2D-BEDB4187893A}"/>
              </a:ext>
            </a:extLst>
          </xdr:cNvPr>
          <xdr:cNvGrpSpPr/>
        </xdr:nvGrpSpPr>
        <xdr:grpSpPr>
          <a:xfrm>
            <a:off x="4267200" y="1905000"/>
            <a:ext cx="4562475" cy="2667000"/>
            <a:chOff x="4267200" y="1952625"/>
            <a:chExt cx="4457700" cy="2667000"/>
          </a:xfrm>
        </xdr:grpSpPr>
        <xdr:sp macro="" textlink="Apoio!AX10">
          <xdr:nvSpPr>
            <xdr:cNvPr id="86" name="Fluxograma: Documento 85">
              <a:extLst>
                <a:ext uri="{FF2B5EF4-FFF2-40B4-BE49-F238E27FC236}">
                  <a16:creationId xmlns:a16="http://schemas.microsoft.com/office/drawing/2014/main" id="{76A369CD-4274-0A50-47CF-4ED41577CD34}"/>
                </a:ext>
              </a:extLst>
            </xdr:cNvPr>
            <xdr:cNvSpPr/>
          </xdr:nvSpPr>
          <xdr:spPr>
            <a:xfrm>
              <a:off x="4457700" y="1952625"/>
              <a:ext cx="3657600" cy="685800"/>
            </a:xfrm>
            <a:prstGeom prst="flowChartDocument">
              <a:avLst/>
            </a:prstGeom>
            <a:noFill/>
            <a:ln>
              <a:headEnd type="none" w="med" len="med"/>
              <a:tailEnd type="arrow" w="med" len="med"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  <a:reflection blurRad="6350" stA="52000" endA="300" endPos="35000" dir="5400000" sy="-100000" algn="bl" rotWithShape="0"/>
            </a:effectLst>
          </xdr:spPr>
          <xdr:style>
            <a:lnRef idx="0">
              <a:schemeClr val="accent6"/>
            </a:lnRef>
            <a:fillRef idx="3">
              <a:schemeClr val="accent6"/>
            </a:fillRef>
            <a:effectRef idx="3">
              <a:schemeClr val="accent6"/>
            </a:effectRef>
            <a:fontRef idx="minor">
              <a:schemeClr val="lt1"/>
            </a:fontRef>
          </xdr:style>
          <xdr:txBody>
    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/>
            <a:p>
              <a:pPr marL="0" indent="0" algn="ctr"/>
              <a:fld id="{398D4E69-D3D0-4D63-B1FD-85D4C1A96B39}" type="TxLink">
                <a:rPr lang="en-US" sz="1800" b="0" i="0" u="none" strike="noStrike">
                  <a:solidFill>
                    <a:srgbClr val="000000"/>
                  </a:solidFill>
                  <a:latin typeface="Calibri"/>
                  <a:ea typeface="+mn-ea"/>
                  <a:cs typeface="Calibri"/>
                </a:rPr>
                <a:pPr marL="0" indent="0" algn="ctr"/>
                <a:t>* Não atingiu o Ponto de Equilíbrio</a:t>
              </a:fld>
              <a:endParaRPr lang="pt-BR" sz="2000" b="0" i="1" u="none" strike="noStrike">
                <a:solidFill>
                  <a:schemeClr val="accent4"/>
                </a:solidFill>
                <a:latin typeface="Abadi" panose="020B0604020104020204" pitchFamily="34" charset="0"/>
                <a:ea typeface="+mn-ea"/>
                <a:cs typeface="Calibri"/>
              </a:endParaRPr>
            </a:p>
          </xdr:txBody>
        </xdr:sp>
        <xdr:grpSp>
          <xdr:nvGrpSpPr>
            <xdr:cNvPr id="84" name="Agrupar 83">
              <a:extLst>
                <a:ext uri="{FF2B5EF4-FFF2-40B4-BE49-F238E27FC236}">
                  <a16:creationId xmlns:a16="http://schemas.microsoft.com/office/drawing/2014/main" id="{A8DC7CB8-2FD1-EA4F-F74A-727F03787640}"/>
                </a:ext>
              </a:extLst>
            </xdr:cNvPr>
            <xdr:cNvGrpSpPr/>
          </xdr:nvGrpSpPr>
          <xdr:grpSpPr>
            <a:xfrm>
              <a:off x="4267200" y="2390774"/>
              <a:ext cx="4457700" cy="2228851"/>
              <a:chOff x="4238625" y="2324098"/>
              <a:chExt cx="4457700" cy="2228851"/>
            </a:xfrm>
          </xdr:grpSpPr>
          <xdr:grpSp>
            <xdr:nvGrpSpPr>
              <xdr:cNvPr id="81" name="Agrupar 80">
                <a:extLst>
                  <a:ext uri="{FF2B5EF4-FFF2-40B4-BE49-F238E27FC236}">
                    <a16:creationId xmlns:a16="http://schemas.microsoft.com/office/drawing/2014/main" id="{BCCAF90F-FFBD-9B5B-DB0B-A49C034AD399}"/>
                  </a:ext>
                </a:extLst>
              </xdr:cNvPr>
              <xdr:cNvGrpSpPr/>
            </xdr:nvGrpSpPr>
            <xdr:grpSpPr>
              <a:xfrm>
                <a:off x="4543425" y="2714627"/>
                <a:ext cx="3075289" cy="1009647"/>
                <a:chOff x="4733925" y="2457452"/>
                <a:chExt cx="3075289" cy="1009647"/>
              </a:xfrm>
              <a:effectLst>
                <a:glow rad="101600">
                  <a:schemeClr val="accent3">
                    <a:satMod val="175000"/>
                    <a:alpha val="40000"/>
                  </a:schemeClr>
                </a:glow>
              </a:effectLst>
            </xdr:grpSpPr>
            <xdr:sp macro="" textlink="">
              <xdr:nvSpPr>
                <xdr:cNvPr id="17" name="CaixaDeTexto 16">
                  <a:extLst>
                    <a:ext uri="{FF2B5EF4-FFF2-40B4-BE49-F238E27FC236}">
                      <a16:creationId xmlns:a16="http://schemas.microsoft.com/office/drawing/2014/main" id="{CCB32B00-8980-EDEC-5A98-A83F5E5F5B76}"/>
                    </a:ext>
                  </a:extLst>
                </xdr:cNvPr>
                <xdr:cNvSpPr txBox="1">
                  <a:spLocks noChangeAspect="1"/>
                </xdr:cNvSpPr>
              </xdr:nvSpPr>
              <xdr:spPr>
                <a:xfrm>
                  <a:off x="6859535" y="3181349"/>
                  <a:ext cx="949679" cy="150878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l"/>
                  <a:r>
                    <a:rPr lang="pt-BR" sz="120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Abadi" panose="020B0604020104020204" pitchFamily="34" charset="0"/>
                    </a:rPr>
                    <a:t>capacidade</a:t>
                  </a:r>
                </a:p>
              </xdr:txBody>
            </xdr:sp>
            <xdr:grpSp>
              <xdr:nvGrpSpPr>
                <xdr:cNvPr id="80" name="Agrupar 79">
                  <a:extLst>
                    <a:ext uri="{FF2B5EF4-FFF2-40B4-BE49-F238E27FC236}">
                      <a16:creationId xmlns:a16="http://schemas.microsoft.com/office/drawing/2014/main" id="{149D985E-124B-02C5-CC82-716026E9F8E4}"/>
                    </a:ext>
                  </a:extLst>
                </xdr:cNvPr>
                <xdr:cNvGrpSpPr/>
              </xdr:nvGrpSpPr>
              <xdr:grpSpPr>
                <a:xfrm>
                  <a:off x="4733925" y="2457452"/>
                  <a:ext cx="1638292" cy="1009647"/>
                  <a:chOff x="1562100" y="3067057"/>
                  <a:chExt cx="1638292" cy="1009647"/>
                </a:xfrm>
              </xdr:grpSpPr>
              <xdr:pic>
                <xdr:nvPicPr>
                  <xdr:cNvPr id="12" name="Imagem 11" descr="Imagens Point Break | Vetores, fotos de arquivo e PSD grátis">
                    <a:extLst>
                      <a:ext uri="{FF2B5EF4-FFF2-40B4-BE49-F238E27FC236}">
                        <a16:creationId xmlns:a16="http://schemas.microsoft.com/office/drawing/2014/main" id="{E606F4FB-F4B9-8922-B5BE-28451AEEFA87}"/>
                      </a:ext>
                    </a:extLst>
                  </xdr:cNvPr>
                  <xdr:cNvPicPr>
                    <a:picLocks noChangeAspect="1" noChangeArrowheads="1"/>
                  </xdr:cNvPicPr>
                </xdr:nvPicPr>
                <xdr:blipFill>
                  <a:blip xmlns:r="http://schemas.openxmlformats.org/officeDocument/2006/relationships" r:embed="rId12" cstate="print">
                    <a:extLst>
                      <a:ext uri="{BEBA8EAE-BF5A-486C-A8C5-ECC9F3942E4B}">
                        <a14:imgProps xmlns:a14="http://schemas.microsoft.com/office/drawing/2010/main">
                          <a14:imgLayer r:embed="rId13">
                            <a14:imgEffect>
                              <a14:backgroundRemoval t="10000" b="90000" l="10000" r="90000"/>
                            </a14:imgEffect>
                            <a14:imgEffect>
                              <a14:colorTemperature colorTemp="5900"/>
                            </a14:imgEffect>
                          </a14:imgLayer>
                        </a14:imgProps>
                      </a:ext>
                      <a:ext uri="{28A0092B-C50C-407E-A947-70E740481C1C}">
                        <a14:useLocalDpi xmlns:a14="http://schemas.microsoft.com/office/drawing/2010/main" val="0"/>
                      </a:ext>
                    </a:extLst>
                  </a:blip>
                  <a:srcRect/>
                  <a:stretch>
                    <a:fillRect/>
                  </a:stretch>
                </xdr:blipFill>
                <xdr:spPr bwMode="auto">
                  <a:xfrm>
                    <a:off x="1562100" y="3067057"/>
                    <a:ext cx="940683" cy="1009647"/>
                  </a:xfrm>
                  <a:prstGeom prst="rect">
                    <a:avLst/>
                  </a:prstGeom>
                  <a:noFill/>
                  <a:extLst>
                    <a:ext uri="{909E8E84-426E-40DD-AFC4-6F175D3DCCD1}">
                      <a14:hiddenFill xmlns:a14="http://schemas.microsoft.com/office/drawing/2010/main">
                        <a:solidFill>
                          <a:srgbClr val="FFFFFF"/>
                        </a:solidFill>
                      </a14:hiddenFill>
                    </a:ext>
                  </a:extLst>
                </xdr:spPr>
              </xdr:pic>
              <xdr:grpSp>
                <xdr:nvGrpSpPr>
                  <xdr:cNvPr id="53" name="Agrupar 52">
                    <a:extLst>
                      <a:ext uri="{FF2B5EF4-FFF2-40B4-BE49-F238E27FC236}">
                        <a16:creationId xmlns:a16="http://schemas.microsoft.com/office/drawing/2014/main" id="{1FC5F562-8EF8-47D2-B580-443AA3710F7D}"/>
                      </a:ext>
                    </a:extLst>
                  </xdr:cNvPr>
                  <xdr:cNvGrpSpPr/>
                </xdr:nvGrpSpPr>
                <xdr:grpSpPr>
                  <a:xfrm>
                    <a:off x="2767141" y="3686175"/>
                    <a:ext cx="433251" cy="267599"/>
                    <a:chOff x="6505582" y="3617175"/>
                    <a:chExt cx="514338" cy="335700"/>
                  </a:xfrm>
                </xdr:grpSpPr>
                <xdr:pic>
                  <xdr:nvPicPr>
                    <xdr:cNvPr id="54" name="Gráfico 53" descr="Perfil feminino">
                      <a:extLst>
                        <a:ext uri="{FF2B5EF4-FFF2-40B4-BE49-F238E27FC236}">
                          <a16:creationId xmlns:a16="http://schemas.microsoft.com/office/drawing/2014/main" id="{00C8EF65-6061-966A-FC74-DAE167EE3F3A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>
                    <a:blip xmlns:r="http://schemas.openxmlformats.org/officeDocument/2006/relationships" r:embed="rId14" cstate="print">
                      <a:extLst>
                        <a:ext uri="{28A0092B-C50C-407E-A947-70E740481C1C}">
                          <a14:useLocalDpi xmlns:a14="http://schemas.microsoft.com/office/drawing/2010/main" val="0"/>
                        </a:ext>
                        <a:ext uri="{96DAC541-7B7A-43D3-8B79-37D633B846F1}">
                          <asvg:svgBlip xmlns:asvg="http://schemas.microsoft.com/office/drawing/2016/SVG/main" r:embed="rId15"/>
                        </a:ext>
                      </a:extLst>
                    </a:blip>
                    <a:stretch>
                      <a:fillRect/>
                    </a:stretch>
                  </xdr:blipFill>
                  <xdr:spPr>
                    <a:xfrm>
                      <a:off x="6705596" y="3636938"/>
                      <a:ext cx="314324" cy="314325"/>
                    </a:xfrm>
                    <a:prstGeom prst="rect">
                      <a:avLst/>
                    </a:prstGeom>
                  </xdr:spPr>
                </xdr:pic>
                <xdr:pic>
                  <xdr:nvPicPr>
                    <xdr:cNvPr id="55" name="Gráfico 54" descr="Aluno">
                      <a:extLst>
                        <a:ext uri="{FF2B5EF4-FFF2-40B4-BE49-F238E27FC236}">
                          <a16:creationId xmlns:a16="http://schemas.microsoft.com/office/drawing/2014/main" id="{17A8561D-07CF-C113-73AD-E94F1CAF0E2B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>
                    <a:blip xmlns:r="http://schemas.openxmlformats.org/officeDocument/2006/relationships" r:embed="rId16" cstate="print">
                      <a:extLst>
                        <a:ext uri="{28A0092B-C50C-407E-A947-70E740481C1C}">
                          <a14:useLocalDpi xmlns:a14="http://schemas.microsoft.com/office/drawing/2010/main" val="0"/>
                        </a:ext>
                        <a:ext uri="{96DAC541-7B7A-43D3-8B79-37D633B846F1}">
                          <asvg:svgBlip xmlns:asvg="http://schemas.microsoft.com/office/drawing/2016/SVG/main" r:embed="rId17"/>
                        </a:ext>
                      </a:extLst>
                    </a:blip>
                    <a:stretch>
                      <a:fillRect/>
                    </a:stretch>
                  </xdr:blipFill>
                  <xdr:spPr>
                    <a:xfrm>
                      <a:off x="6505582" y="3617175"/>
                      <a:ext cx="335700" cy="335700"/>
                    </a:xfrm>
                    <a:prstGeom prst="rect">
                      <a:avLst/>
                    </a:prstGeom>
                  </xdr:spPr>
                </xdr:pic>
              </xdr:grpSp>
              <xdr:sp macro="" textlink="">
                <xdr:nvSpPr>
                  <xdr:cNvPr id="66" name="Igual a 65">
                    <a:extLst>
                      <a:ext uri="{FF2B5EF4-FFF2-40B4-BE49-F238E27FC236}">
                        <a16:creationId xmlns:a16="http://schemas.microsoft.com/office/drawing/2014/main" id="{33B72845-2D46-BEC4-A240-98EA1DFF7268}"/>
                      </a:ext>
                    </a:extLst>
                  </xdr:cNvPr>
                  <xdr:cNvSpPr/>
                </xdr:nvSpPr>
                <xdr:spPr>
                  <a:xfrm>
                    <a:off x="2438400" y="3810000"/>
                    <a:ext cx="316559" cy="108000"/>
                  </a:xfrm>
                  <a:prstGeom prst="mathEqual">
                    <a:avLst>
                      <a:gd name="adj1" fmla="val 36745"/>
                      <a:gd name="adj2" fmla="val 53218"/>
                    </a:avLst>
                  </a:prstGeom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pt-BR" sz="1100">
                      <a:solidFill>
                        <a:schemeClr val="tx1"/>
                      </a:solidFill>
                    </a:endParaRPr>
                  </a:p>
                </xdr:txBody>
              </xdr:sp>
            </xdr:grpSp>
          </xdr:grpSp>
          <xdr:sp macro="" textlink="">
            <xdr:nvSpPr>
              <xdr:cNvPr id="83" name="Quadro 82">
                <a:extLst>
                  <a:ext uri="{FF2B5EF4-FFF2-40B4-BE49-F238E27FC236}">
                    <a16:creationId xmlns:a16="http://schemas.microsoft.com/office/drawing/2014/main" id="{635B95EA-7C67-6EC8-8C5A-227257FBC8C7}"/>
                  </a:ext>
                </a:extLst>
              </xdr:cNvPr>
              <xdr:cNvSpPr/>
            </xdr:nvSpPr>
            <xdr:spPr>
              <a:xfrm>
                <a:off x="4238625" y="2324098"/>
                <a:ext cx="4457700" cy="2228851"/>
              </a:xfrm>
              <a:prstGeom prst="frame">
                <a:avLst>
                  <a:gd name="adj1" fmla="val 0"/>
                </a:avLst>
              </a:prstGeom>
              <a:solidFill>
                <a:srgbClr val="002060"/>
              </a:solidFill>
              <a:ln w="3175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pt-BR" sz="1100">
                  <a:solidFill>
                    <a:schemeClr val="tx1"/>
                  </a:solidFill>
                </a:endParaRPr>
              </a:p>
            </xdr:txBody>
          </xdr:sp>
        </xdr:grpSp>
      </xdr:grpSp>
      <xdr:grpSp>
        <xdr:nvGrpSpPr>
          <xdr:cNvPr id="139" name="Agrupar 138">
            <a:extLst>
              <a:ext uri="{FF2B5EF4-FFF2-40B4-BE49-F238E27FC236}">
                <a16:creationId xmlns:a16="http://schemas.microsoft.com/office/drawing/2014/main" id="{26974D71-E8A0-406F-6591-A7E5544DE130}"/>
              </a:ext>
            </a:extLst>
          </xdr:cNvPr>
          <xdr:cNvGrpSpPr/>
        </xdr:nvGrpSpPr>
        <xdr:grpSpPr>
          <a:xfrm>
            <a:off x="2343150" y="2095498"/>
            <a:ext cx="6276975" cy="2476501"/>
            <a:chOff x="1343025" y="2285997"/>
            <a:chExt cx="6276975" cy="2476501"/>
          </a:xfrm>
        </xdr:grpSpPr>
        <xdr:sp macro="" textlink="Apoio!AX11">
          <xdr:nvSpPr>
            <xdr:cNvPr id="136" name="Retângulo 135">
              <a:extLst>
                <a:ext uri="{FF2B5EF4-FFF2-40B4-BE49-F238E27FC236}">
                  <a16:creationId xmlns:a16="http://schemas.microsoft.com/office/drawing/2014/main" id="{98922061-143D-3090-A148-A0E48B2C2D2D}"/>
                </a:ext>
              </a:extLst>
            </xdr:cNvPr>
            <xdr:cNvSpPr/>
          </xdr:nvSpPr>
          <xdr:spPr>
            <a:xfrm>
              <a:off x="3048000" y="4000500"/>
              <a:ext cx="4572000" cy="571500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4425D0BE-38CE-4877-9D34-10ACA50E981D}" type="TxLink">
                <a:rPr lang="en-US" sz="1400" b="0" i="0" u="none" strike="noStrike">
                  <a:solidFill>
                    <a:schemeClr val="accent2"/>
                  </a:solidFill>
                  <a:latin typeface="Abadi" panose="020B0604020104020204" pitchFamily="34" charset="0"/>
                  <a:cs typeface="Calibri"/>
                </a:rPr>
                <a:pPr algn="ctr"/>
                <a:t>NADA BOM: turma apresenta prejuízo!!!</a:t>
              </a:fld>
              <a:endParaRPr lang="pt-BR" sz="1400" b="0">
                <a:solidFill>
                  <a:schemeClr val="accent2"/>
                </a:solidFill>
                <a:latin typeface="Abadi" panose="020B0604020104020204" pitchFamily="34" charset="0"/>
              </a:endParaRPr>
            </a:p>
          </xdr:txBody>
        </xdr:sp>
        <xdr:sp macro="" textlink="">
          <xdr:nvSpPr>
            <xdr:cNvPr id="137" name="Meio-quadro 136">
              <a:extLst>
                <a:ext uri="{FF2B5EF4-FFF2-40B4-BE49-F238E27FC236}">
                  <a16:creationId xmlns:a16="http://schemas.microsoft.com/office/drawing/2014/main" id="{D8962BE1-0FB7-7881-C54A-08F3CA22777B}"/>
                </a:ext>
              </a:extLst>
            </xdr:cNvPr>
            <xdr:cNvSpPr/>
          </xdr:nvSpPr>
          <xdr:spPr>
            <a:xfrm rot="10800000">
              <a:off x="1343025" y="2285997"/>
              <a:ext cx="6200776" cy="2476501"/>
            </a:xfrm>
            <a:prstGeom prst="halfFrame">
              <a:avLst>
                <a:gd name="adj1" fmla="val 1691"/>
                <a:gd name="adj2" fmla="val 2452"/>
              </a:avLst>
            </a:prstGeom>
            <a:effectLst>
              <a:outerShdw blurRad="50800" dist="114300" dir="2700000" sx="101000" sy="101000" algn="tl" rotWithShape="0">
                <a:schemeClr val="accent4">
                  <a:alpha val="62000"/>
                </a:schemeClr>
              </a:outerShdw>
            </a:effectLst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>
                <a:solidFill>
                  <a:schemeClr val="tx1"/>
                </a:solidFill>
              </a:endParaRPr>
            </a:p>
          </xdr:txBody>
        </xdr:sp>
      </xdr:grpSp>
    </xdr:grpSp>
    <xdr:clientData/>
  </xdr:twoCellAnchor>
  <xdr:twoCellAnchor>
    <xdr:from>
      <xdr:col>12</xdr:col>
      <xdr:colOff>0</xdr:colOff>
      <xdr:row>15</xdr:row>
      <xdr:rowOff>117939</xdr:rowOff>
    </xdr:from>
    <xdr:to>
      <xdr:col>13</xdr:col>
      <xdr:colOff>20400</xdr:colOff>
      <xdr:row>18</xdr:row>
      <xdr:rowOff>0</xdr:rowOff>
    </xdr:to>
    <xdr:grpSp>
      <xdr:nvGrpSpPr>
        <xdr:cNvPr id="152" name="Agrupar 151">
          <a:extLst>
            <a:ext uri="{FF2B5EF4-FFF2-40B4-BE49-F238E27FC236}">
              <a16:creationId xmlns:a16="http://schemas.microsoft.com/office/drawing/2014/main" id="{839A99CE-4D6D-3788-1432-E844D4F3BE6A}"/>
            </a:ext>
          </a:extLst>
        </xdr:cNvPr>
        <xdr:cNvGrpSpPr/>
      </xdr:nvGrpSpPr>
      <xdr:grpSpPr>
        <a:xfrm>
          <a:off x="7315200" y="2975439"/>
          <a:ext cx="753825" cy="453561"/>
          <a:chOff x="6316394" y="3657600"/>
          <a:chExt cx="2602523" cy="1505243"/>
        </a:xfrm>
      </xdr:grpSpPr>
      <xdr:sp macro="" textlink="">
        <xdr:nvSpPr>
          <xdr:cNvPr id="154" name="Retângulo: Cantos Arredondados 153">
            <a:extLst>
              <a:ext uri="{FF2B5EF4-FFF2-40B4-BE49-F238E27FC236}">
                <a16:creationId xmlns:a16="http://schemas.microsoft.com/office/drawing/2014/main" id="{4E197234-0751-5471-71A5-B1DE7870160A}"/>
              </a:ext>
            </a:extLst>
          </xdr:cNvPr>
          <xdr:cNvSpPr>
            <a:spLocks noChangeAspect="1"/>
          </xdr:cNvSpPr>
        </xdr:nvSpPr>
        <xdr:spPr>
          <a:xfrm>
            <a:off x="6316394" y="3657600"/>
            <a:ext cx="2602523" cy="1505243"/>
          </a:xfrm>
          <a:prstGeom prst="roundRect">
            <a:avLst/>
          </a:prstGeom>
          <a:solidFill>
            <a:schemeClr val="tx1">
              <a:lumMod val="65000"/>
              <a:lumOff val="35000"/>
            </a:schemeClr>
          </a:solidFill>
          <a:ln w="28575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pt-B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pt-BR"/>
          </a:p>
        </xdr:txBody>
      </xdr:sp>
      <xdr:pic>
        <xdr:nvPicPr>
          <xdr:cNvPr id="155" name="Picture 2" descr="Opinion: Less mandatory virtual meetings would benefit students, teachers –  Cardinal Chronicle">
            <a:extLst>
              <a:ext uri="{FF2B5EF4-FFF2-40B4-BE49-F238E27FC236}">
                <a16:creationId xmlns:a16="http://schemas.microsoft.com/office/drawing/2014/main" id="{1A656650-87D3-4A62-DEC9-1FE4572D207F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7482" t="15947" r="62000" b="67122"/>
          <a:stretch/>
        </xdr:blipFill>
        <xdr:spPr bwMode="auto">
          <a:xfrm>
            <a:off x="6594495" y="3906981"/>
            <a:ext cx="597857" cy="54000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56" name="Picture 2" descr="Opinion: Less mandatory virtual meetings would benefit students, teachers –  Cardinal Chronicle">
            <a:extLst>
              <a:ext uri="{FF2B5EF4-FFF2-40B4-BE49-F238E27FC236}">
                <a16:creationId xmlns:a16="http://schemas.microsoft.com/office/drawing/2014/main" id="{2BB5C11B-8E28-D84B-C5D6-AF40687925D3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62723" t="49586" r="29134" b="33482"/>
          <a:stretch/>
        </xdr:blipFill>
        <xdr:spPr bwMode="auto">
          <a:xfrm>
            <a:off x="8053540" y="3929041"/>
            <a:ext cx="462855" cy="54000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57" name="Picture 2" descr="Opinion: Less mandatory virtual meetings would benefit students, teachers –  Cardinal Chronicle">
            <a:extLst>
              <a:ext uri="{FF2B5EF4-FFF2-40B4-BE49-F238E27FC236}">
                <a16:creationId xmlns:a16="http://schemas.microsoft.com/office/drawing/2014/main" id="{FA864018-B0DF-0389-A01D-82016AAADB10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51786" t="52005" r="38714" b="34087"/>
          <a:stretch/>
        </xdr:blipFill>
        <xdr:spPr bwMode="auto">
          <a:xfrm>
            <a:off x="6636058" y="4615214"/>
            <a:ext cx="576000" cy="42271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58" name="Picture 2" descr="Opinion: Less mandatory virtual meetings would benefit students, teachers –  Cardinal Chronicle">
            <a:extLst>
              <a:ext uri="{FF2B5EF4-FFF2-40B4-BE49-F238E27FC236}">
                <a16:creationId xmlns:a16="http://schemas.microsoft.com/office/drawing/2014/main" id="{D19F2B59-4763-81D9-2B42-9AE2C0E3E928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51018" t="16328" r="38464" b="66740"/>
          <a:stretch/>
        </xdr:blipFill>
        <xdr:spPr bwMode="auto">
          <a:xfrm>
            <a:off x="8053539" y="4625454"/>
            <a:ext cx="468000" cy="42271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59" name="Picture 2" descr="Opinion: Less mandatory virtual meetings would benefit students, teachers –  Cardinal Chronicle">
            <a:extLst>
              <a:ext uri="{FF2B5EF4-FFF2-40B4-BE49-F238E27FC236}">
                <a16:creationId xmlns:a16="http://schemas.microsoft.com/office/drawing/2014/main" id="{6D93D531-F5FF-D090-CEDA-79B3784C95AB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51909" t="32654" r="39608" b="50414"/>
          <a:stretch/>
        </xdr:blipFill>
        <xdr:spPr bwMode="auto">
          <a:xfrm>
            <a:off x="7365581" y="4625454"/>
            <a:ext cx="482142" cy="42949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60" name="Imagem 159">
            <a:extLst>
              <a:ext uri="{FF2B5EF4-FFF2-40B4-BE49-F238E27FC236}">
                <a16:creationId xmlns:a16="http://schemas.microsoft.com/office/drawing/2014/main" id="{A39D6E55-B65A-CA6D-A16C-EB08D382E5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02909" y="3962235"/>
            <a:ext cx="429491" cy="429491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66675</xdr:colOff>
      <xdr:row>10</xdr:row>
      <xdr:rowOff>9525</xdr:rowOff>
    </xdr:from>
    <xdr:to>
      <xdr:col>8</xdr:col>
      <xdr:colOff>219075</xdr:colOff>
      <xdr:row>18</xdr:row>
      <xdr:rowOff>57150</xdr:rowOff>
    </xdr:to>
    <xdr:cxnSp macro="">
      <xdr:nvCxnSpPr>
        <xdr:cNvPr id="162" name="Conector: Angulado 161">
          <a:extLst>
            <a:ext uri="{FF2B5EF4-FFF2-40B4-BE49-F238E27FC236}">
              <a16:creationId xmlns:a16="http://schemas.microsoft.com/office/drawing/2014/main" id="{B71BFB70-5F11-67D6-27AE-62404A12DCDC}"/>
            </a:ext>
          </a:extLst>
        </xdr:cNvPr>
        <xdr:cNvCxnSpPr/>
      </xdr:nvCxnSpPr>
      <xdr:spPr>
        <a:xfrm>
          <a:off x="3114675" y="1914525"/>
          <a:ext cx="1981200" cy="1571625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9525</xdr:colOff>
          <xdr:row>9</xdr:row>
          <xdr:rowOff>76200</xdr:rowOff>
        </xdr:from>
        <xdr:to>
          <xdr:col>28</xdr:col>
          <xdr:colOff>9525</xdr:colOff>
          <xdr:row>9</xdr:row>
          <xdr:rowOff>266700</xdr:rowOff>
        </xdr:to>
        <xdr:pic>
          <xdr:nvPicPr>
            <xdr:cNvPr id="9" name="Imagem 8">
              <a:extLst>
                <a:ext uri="{FF2B5EF4-FFF2-40B4-BE49-F238E27FC236}">
                  <a16:creationId xmlns:a16="http://schemas.microsoft.com/office/drawing/2014/main" id="{98BAB94B-FEB4-6C0D-4327-1AAF2021D74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$X$8:$AB$8" spid="_x0000_s861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11858625" y="1790700"/>
              <a:ext cx="1628775" cy="190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31</xdr:col>
      <xdr:colOff>9525</xdr:colOff>
      <xdr:row>26</xdr:row>
      <xdr:rowOff>47625</xdr:rowOff>
    </xdr:from>
    <xdr:to>
      <xdr:col>31</xdr:col>
      <xdr:colOff>397683</xdr:colOff>
      <xdr:row>28</xdr:row>
      <xdr:rowOff>66674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D6835DA0-854A-DE23-5CDA-A8E905BD2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4182725" y="5000625"/>
          <a:ext cx="388158" cy="40004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3</xdr:col>
      <xdr:colOff>395726</xdr:colOff>
      <xdr:row>59</xdr:row>
      <xdr:rowOff>151724</xdr:rowOff>
    </xdr:to>
    <xdr:grpSp>
      <xdr:nvGrpSpPr>
        <xdr:cNvPr id="24" name="Agrupar 23">
          <a:extLst>
            <a:ext uri="{FF2B5EF4-FFF2-40B4-BE49-F238E27FC236}">
              <a16:creationId xmlns:a16="http://schemas.microsoft.com/office/drawing/2014/main" id="{53D40055-FF62-4527-9EED-D9A2902CD323}"/>
            </a:ext>
          </a:extLst>
        </xdr:cNvPr>
        <xdr:cNvGrpSpPr/>
      </xdr:nvGrpSpPr>
      <xdr:grpSpPr>
        <a:xfrm>
          <a:off x="0" y="8191500"/>
          <a:ext cx="2329301" cy="3390224"/>
          <a:chOff x="7070116" y="1077000"/>
          <a:chExt cx="2501630" cy="3577568"/>
        </a:xfrm>
      </xdr:grpSpPr>
      <xdr:grpSp>
        <xdr:nvGrpSpPr>
          <xdr:cNvPr id="25" name="Agrupar 24">
            <a:extLst>
              <a:ext uri="{FF2B5EF4-FFF2-40B4-BE49-F238E27FC236}">
                <a16:creationId xmlns:a16="http://schemas.microsoft.com/office/drawing/2014/main" id="{F28A2969-56DE-A3F0-A151-DBEC63B24016}"/>
              </a:ext>
            </a:extLst>
          </xdr:cNvPr>
          <xdr:cNvGrpSpPr/>
        </xdr:nvGrpSpPr>
        <xdr:grpSpPr>
          <a:xfrm>
            <a:off x="7070116" y="1077000"/>
            <a:ext cx="2501630" cy="828000"/>
            <a:chOff x="7067550" y="1114425"/>
            <a:chExt cx="2501630" cy="828000"/>
          </a:xfrm>
        </xdr:grpSpPr>
        <xdr:pic>
          <xdr:nvPicPr>
            <xdr:cNvPr id="52" name="Imagem 51">
              <a:extLst>
                <a:ext uri="{FF2B5EF4-FFF2-40B4-BE49-F238E27FC236}">
                  <a16:creationId xmlns:a16="http://schemas.microsoft.com/office/drawing/2014/main" id="{3A9A89F7-C814-B46B-1D6E-631428C7EB67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067550" y="1114425"/>
              <a:ext cx="577581" cy="828000"/>
            </a:xfrm>
            <a:prstGeom prst="rect">
              <a:avLst/>
            </a:prstGeom>
          </xdr:spPr>
        </xdr:pic>
        <xdr:pic>
          <xdr:nvPicPr>
            <xdr:cNvPr id="53" name="Imagem 52">
              <a:extLst>
                <a:ext uri="{FF2B5EF4-FFF2-40B4-BE49-F238E27FC236}">
                  <a16:creationId xmlns:a16="http://schemas.microsoft.com/office/drawing/2014/main" id="{CD01E8BA-F127-132E-3512-14834FD324F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708900" y="1114425"/>
              <a:ext cx="577581" cy="828000"/>
            </a:xfrm>
            <a:prstGeom prst="rect">
              <a:avLst/>
            </a:prstGeom>
          </xdr:spPr>
        </xdr:pic>
        <xdr:pic>
          <xdr:nvPicPr>
            <xdr:cNvPr id="54" name="Imagem 53">
              <a:extLst>
                <a:ext uri="{FF2B5EF4-FFF2-40B4-BE49-F238E27FC236}">
                  <a16:creationId xmlns:a16="http://schemas.microsoft.com/office/drawing/2014/main" id="{41A624B6-61CB-72CE-CBEB-72AF9838C84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8350250" y="1114425"/>
              <a:ext cx="577580" cy="828000"/>
            </a:xfrm>
            <a:prstGeom prst="rect">
              <a:avLst/>
            </a:prstGeom>
          </xdr:spPr>
        </xdr:pic>
        <xdr:pic>
          <xdr:nvPicPr>
            <xdr:cNvPr id="55" name="Imagem 54">
              <a:extLst>
                <a:ext uri="{FF2B5EF4-FFF2-40B4-BE49-F238E27FC236}">
                  <a16:creationId xmlns:a16="http://schemas.microsoft.com/office/drawing/2014/main" id="{20A63110-87F2-AEA9-698E-535F29E295B3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8991600" y="1114425"/>
              <a:ext cx="577580" cy="828000"/>
            </a:xfrm>
            <a:prstGeom prst="rect">
              <a:avLst/>
            </a:prstGeom>
          </xdr:spPr>
        </xdr:pic>
      </xdr:grpSp>
      <xdr:grpSp>
        <xdr:nvGrpSpPr>
          <xdr:cNvPr id="26" name="Agrupar 25">
            <a:extLst>
              <a:ext uri="{FF2B5EF4-FFF2-40B4-BE49-F238E27FC236}">
                <a16:creationId xmlns:a16="http://schemas.microsoft.com/office/drawing/2014/main" id="{22CF3614-43D0-6FEF-DFC8-17C2E7CEC0DF}"/>
              </a:ext>
            </a:extLst>
          </xdr:cNvPr>
          <xdr:cNvGrpSpPr/>
        </xdr:nvGrpSpPr>
        <xdr:grpSpPr>
          <a:xfrm>
            <a:off x="7242445" y="1915203"/>
            <a:ext cx="2139680" cy="267376"/>
            <a:chOff x="7315200" y="762000"/>
            <a:chExt cx="2139680" cy="267376"/>
          </a:xfrm>
        </xdr:grpSpPr>
        <xdr:sp macro="" textlink="Apoio!#REF!">
          <xdr:nvSpPr>
            <xdr:cNvPr id="48" name="CaixaDeTexto 47">
              <a:extLst>
                <a:ext uri="{FF2B5EF4-FFF2-40B4-BE49-F238E27FC236}">
                  <a16:creationId xmlns:a16="http://schemas.microsoft.com/office/drawing/2014/main" id="{33EA0EF4-96F2-3A4C-6F5F-533D96451D99}"/>
                </a:ext>
              </a:extLst>
            </xdr:cNvPr>
            <xdr:cNvSpPr txBox="1"/>
          </xdr:nvSpPr>
          <xdr:spPr>
            <a:xfrm>
              <a:off x="7315200" y="762000"/>
              <a:ext cx="23812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68E286E5-AB12-4AEE-B10C-6490A162CC8B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  <xdr:sp macro="" textlink="Apoio!#REF!">
          <xdr:nvSpPr>
            <xdr:cNvPr id="49" name="CaixaDeTexto 48">
              <a:extLst>
                <a:ext uri="{FF2B5EF4-FFF2-40B4-BE49-F238E27FC236}">
                  <a16:creationId xmlns:a16="http://schemas.microsoft.com/office/drawing/2014/main" id="{1A1A5FA0-EFE4-3A2F-3608-0A99049FCAD0}"/>
                </a:ext>
              </a:extLst>
            </xdr:cNvPr>
            <xdr:cNvSpPr txBox="1"/>
          </xdr:nvSpPr>
          <xdr:spPr>
            <a:xfrm>
              <a:off x="7943850" y="762000"/>
              <a:ext cx="23812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71E95769-39A9-4D96-BC6D-FDFE0C4028E6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  <xdr:sp macro="" textlink="Apoio!AF9">
          <xdr:nvSpPr>
            <xdr:cNvPr id="50" name="CaixaDeTexto 49">
              <a:extLst>
                <a:ext uri="{FF2B5EF4-FFF2-40B4-BE49-F238E27FC236}">
                  <a16:creationId xmlns:a16="http://schemas.microsoft.com/office/drawing/2014/main" id="{EBC61A41-1657-D77A-EA46-3D0E29234550}"/>
                </a:ext>
              </a:extLst>
            </xdr:cNvPr>
            <xdr:cNvSpPr txBox="1"/>
          </xdr:nvSpPr>
          <xdr:spPr>
            <a:xfrm>
              <a:off x="8582025" y="762000"/>
              <a:ext cx="23812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10497685-898B-4F59-9D75-CE1D2F30E8A4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  <xdr:sp macro="" textlink="Apoio!#REF!">
          <xdr:nvSpPr>
            <xdr:cNvPr id="51" name="CaixaDeTexto 50">
              <a:extLst>
                <a:ext uri="{FF2B5EF4-FFF2-40B4-BE49-F238E27FC236}">
                  <a16:creationId xmlns:a16="http://schemas.microsoft.com/office/drawing/2014/main" id="{40793D31-1551-A7C6-B059-55805C647765}"/>
                </a:ext>
              </a:extLst>
            </xdr:cNvPr>
            <xdr:cNvSpPr txBox="1"/>
          </xdr:nvSpPr>
          <xdr:spPr>
            <a:xfrm>
              <a:off x="9216755" y="772201"/>
              <a:ext cx="23812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53919BE5-EB46-4AC4-9774-A2519723E6F0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</xdr:grpSp>
      <xdr:grpSp>
        <xdr:nvGrpSpPr>
          <xdr:cNvPr id="28" name="Agrupar 27">
            <a:extLst>
              <a:ext uri="{FF2B5EF4-FFF2-40B4-BE49-F238E27FC236}">
                <a16:creationId xmlns:a16="http://schemas.microsoft.com/office/drawing/2014/main" id="{C79012E8-5E90-AB0F-9442-9F6C694E247F}"/>
              </a:ext>
            </a:extLst>
          </xdr:cNvPr>
          <xdr:cNvGrpSpPr/>
        </xdr:nvGrpSpPr>
        <xdr:grpSpPr>
          <a:xfrm>
            <a:off x="7070116" y="3547478"/>
            <a:ext cx="2499064" cy="834022"/>
            <a:chOff x="7070116" y="3167488"/>
            <a:chExt cx="2499064" cy="834022"/>
          </a:xfrm>
        </xdr:grpSpPr>
        <xdr:pic>
          <xdr:nvPicPr>
            <xdr:cNvPr id="44" name="Imagem 43">
              <a:extLst>
                <a:ext uri="{FF2B5EF4-FFF2-40B4-BE49-F238E27FC236}">
                  <a16:creationId xmlns:a16="http://schemas.microsoft.com/office/drawing/2014/main" id="{1C000E75-70F2-DEFB-2C9B-D32A24D07D6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070116" y="3172500"/>
              <a:ext cx="577580" cy="828000"/>
            </a:xfrm>
            <a:prstGeom prst="rect">
              <a:avLst/>
            </a:prstGeom>
          </xdr:spPr>
        </xdr:pic>
        <xdr:pic>
          <xdr:nvPicPr>
            <xdr:cNvPr id="45" name="Imagem 44">
              <a:extLst>
                <a:ext uri="{FF2B5EF4-FFF2-40B4-BE49-F238E27FC236}">
                  <a16:creationId xmlns:a16="http://schemas.microsoft.com/office/drawing/2014/main" id="{16041A31-1657-8452-5EB8-78CAB2C42FA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715251" y="3167488"/>
              <a:ext cx="577580" cy="828000"/>
            </a:xfrm>
            <a:prstGeom prst="rect">
              <a:avLst/>
            </a:prstGeom>
          </xdr:spPr>
        </xdr:pic>
        <xdr:pic>
          <xdr:nvPicPr>
            <xdr:cNvPr id="46" name="Imagem 45">
              <a:extLst>
                <a:ext uri="{FF2B5EF4-FFF2-40B4-BE49-F238E27FC236}">
                  <a16:creationId xmlns:a16="http://schemas.microsoft.com/office/drawing/2014/main" id="{75BDEBB7-D90D-DB1F-B3E3-3C82B6B8450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8333255" y="3173510"/>
              <a:ext cx="577580" cy="828000"/>
            </a:xfrm>
            <a:prstGeom prst="rect">
              <a:avLst/>
            </a:prstGeom>
          </xdr:spPr>
        </xdr:pic>
        <xdr:pic>
          <xdr:nvPicPr>
            <xdr:cNvPr id="47" name="Imagem 46">
              <a:extLst>
                <a:ext uri="{FF2B5EF4-FFF2-40B4-BE49-F238E27FC236}">
                  <a16:creationId xmlns:a16="http://schemas.microsoft.com/office/drawing/2014/main" id="{E41628F1-E962-2C3A-762E-363D0AC742B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8991600" y="3173510"/>
              <a:ext cx="577580" cy="828000"/>
            </a:xfrm>
            <a:prstGeom prst="rect">
              <a:avLst/>
            </a:prstGeom>
          </xdr:spPr>
        </xdr:pic>
      </xdr:grpSp>
      <xdr:grpSp>
        <xdr:nvGrpSpPr>
          <xdr:cNvPr id="29" name="Agrupar 28">
            <a:extLst>
              <a:ext uri="{FF2B5EF4-FFF2-40B4-BE49-F238E27FC236}">
                <a16:creationId xmlns:a16="http://schemas.microsoft.com/office/drawing/2014/main" id="{629ABBDF-0D74-3F68-AF79-EFE49BA26259}"/>
              </a:ext>
            </a:extLst>
          </xdr:cNvPr>
          <xdr:cNvGrpSpPr/>
        </xdr:nvGrpSpPr>
        <xdr:grpSpPr>
          <a:xfrm>
            <a:off x="7070117" y="2314574"/>
            <a:ext cx="2499063" cy="828001"/>
            <a:chOff x="7070117" y="219074"/>
            <a:chExt cx="2499063" cy="828001"/>
          </a:xfrm>
        </xdr:grpSpPr>
        <xdr:pic>
          <xdr:nvPicPr>
            <xdr:cNvPr id="40" name="Imagem 39">
              <a:extLst>
                <a:ext uri="{FF2B5EF4-FFF2-40B4-BE49-F238E27FC236}">
                  <a16:creationId xmlns:a16="http://schemas.microsoft.com/office/drawing/2014/main" id="{AED0D38D-BE37-BD31-A459-887901C4ABF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070117" y="219074"/>
              <a:ext cx="577580" cy="828000"/>
            </a:xfrm>
            <a:prstGeom prst="rect">
              <a:avLst/>
            </a:prstGeom>
          </xdr:spPr>
        </xdr:pic>
        <xdr:pic>
          <xdr:nvPicPr>
            <xdr:cNvPr id="41" name="Imagem 40">
              <a:extLst>
                <a:ext uri="{FF2B5EF4-FFF2-40B4-BE49-F238E27FC236}">
                  <a16:creationId xmlns:a16="http://schemas.microsoft.com/office/drawing/2014/main" id="{A3A29624-0CA8-A28A-666B-26656C3BA3A5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708900" y="219075"/>
              <a:ext cx="577580" cy="828000"/>
            </a:xfrm>
            <a:prstGeom prst="rect">
              <a:avLst/>
            </a:prstGeom>
          </xdr:spPr>
        </xdr:pic>
        <xdr:pic>
          <xdr:nvPicPr>
            <xdr:cNvPr id="42" name="Imagem 41">
              <a:extLst>
                <a:ext uri="{FF2B5EF4-FFF2-40B4-BE49-F238E27FC236}">
                  <a16:creationId xmlns:a16="http://schemas.microsoft.com/office/drawing/2014/main" id="{764046E9-2279-67DA-4471-E8942FD6723D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8333255" y="219075"/>
              <a:ext cx="577580" cy="828000"/>
            </a:xfrm>
            <a:prstGeom prst="rect">
              <a:avLst/>
            </a:prstGeom>
          </xdr:spPr>
        </xdr:pic>
        <xdr:pic>
          <xdr:nvPicPr>
            <xdr:cNvPr id="43" name="Imagem 42">
              <a:extLst>
                <a:ext uri="{FF2B5EF4-FFF2-40B4-BE49-F238E27FC236}">
                  <a16:creationId xmlns:a16="http://schemas.microsoft.com/office/drawing/2014/main" id="{3D49E3A6-ABF6-8113-83C9-904ECBF2ED6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8991600" y="219075"/>
              <a:ext cx="577580" cy="828000"/>
            </a:xfrm>
            <a:prstGeom prst="rect">
              <a:avLst/>
            </a:prstGeom>
          </xdr:spPr>
        </xdr:pic>
      </xdr:grpSp>
      <xdr:grpSp>
        <xdr:nvGrpSpPr>
          <xdr:cNvPr id="30" name="Agrupar 29">
            <a:extLst>
              <a:ext uri="{FF2B5EF4-FFF2-40B4-BE49-F238E27FC236}">
                <a16:creationId xmlns:a16="http://schemas.microsoft.com/office/drawing/2014/main" id="{EF426D52-DA93-8A9B-9D65-6059548B34EE}"/>
              </a:ext>
            </a:extLst>
          </xdr:cNvPr>
          <xdr:cNvGrpSpPr/>
        </xdr:nvGrpSpPr>
        <xdr:grpSpPr>
          <a:xfrm>
            <a:off x="7242445" y="3154460"/>
            <a:ext cx="2158730" cy="266700"/>
            <a:chOff x="7242445" y="3154460"/>
            <a:chExt cx="2158730" cy="266700"/>
          </a:xfrm>
        </xdr:grpSpPr>
        <xdr:sp macro="" textlink="Apoio!AH9">
          <xdr:nvSpPr>
            <xdr:cNvPr id="36" name="CaixaDeTexto 35">
              <a:extLst>
                <a:ext uri="{FF2B5EF4-FFF2-40B4-BE49-F238E27FC236}">
                  <a16:creationId xmlns:a16="http://schemas.microsoft.com/office/drawing/2014/main" id="{219381BB-67CC-5F5C-A6E5-0BA02DE5B9BF}"/>
                </a:ext>
              </a:extLst>
            </xdr:cNvPr>
            <xdr:cNvSpPr txBox="1"/>
          </xdr:nvSpPr>
          <xdr:spPr>
            <a:xfrm>
              <a:off x="7242445" y="3154460"/>
              <a:ext cx="22515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4B59F78E-CA81-48B9-8C1F-E4A847EAC19C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  <xdr:sp macro="" textlink="Apoio!AI9">
          <xdr:nvSpPr>
            <xdr:cNvPr id="37" name="CaixaDeTexto 36">
              <a:extLst>
                <a:ext uri="{FF2B5EF4-FFF2-40B4-BE49-F238E27FC236}">
                  <a16:creationId xmlns:a16="http://schemas.microsoft.com/office/drawing/2014/main" id="{CBE33A9D-6647-0875-368C-8B7007B7C89C}"/>
                </a:ext>
              </a:extLst>
            </xdr:cNvPr>
            <xdr:cNvSpPr txBox="1"/>
          </xdr:nvSpPr>
          <xdr:spPr>
            <a:xfrm>
              <a:off x="7880620" y="3154460"/>
              <a:ext cx="22515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C7FEE6D1-FD39-4EF7-BDAE-42A9BA4A1104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Total Geral</a:t>
              </a:fld>
              <a:endParaRPr lang="pt-BR" sz="1100"/>
            </a:p>
          </xdr:txBody>
        </xdr:sp>
        <xdr:sp macro="" textlink="Apoio!AJ9">
          <xdr:nvSpPr>
            <xdr:cNvPr id="38" name="CaixaDeTexto 37">
              <a:extLst>
                <a:ext uri="{FF2B5EF4-FFF2-40B4-BE49-F238E27FC236}">
                  <a16:creationId xmlns:a16="http://schemas.microsoft.com/office/drawing/2014/main" id="{59E55496-FBAA-8265-5748-F01362F94884}"/>
                </a:ext>
              </a:extLst>
            </xdr:cNvPr>
            <xdr:cNvSpPr txBox="1"/>
          </xdr:nvSpPr>
          <xdr:spPr>
            <a:xfrm>
              <a:off x="8523755" y="3154460"/>
              <a:ext cx="22515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F6F9C2A6-0A2F-4DE5-BF91-38DD26D34D02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  <xdr:sp macro="" textlink="Apoio!AK9">
          <xdr:nvSpPr>
            <xdr:cNvPr id="39" name="CaixaDeTexto 38">
              <a:extLst>
                <a:ext uri="{FF2B5EF4-FFF2-40B4-BE49-F238E27FC236}">
                  <a16:creationId xmlns:a16="http://schemas.microsoft.com/office/drawing/2014/main" id="{958AD987-C68F-D00D-BE00-08FF1236E291}"/>
                </a:ext>
              </a:extLst>
            </xdr:cNvPr>
            <xdr:cNvSpPr txBox="1"/>
          </xdr:nvSpPr>
          <xdr:spPr>
            <a:xfrm>
              <a:off x="9176020" y="3163985"/>
              <a:ext cx="22515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CE9E0E74-13B2-414B-8FE2-0B09E1A9181D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</xdr:grpSp>
      <xdr:grpSp>
        <xdr:nvGrpSpPr>
          <xdr:cNvPr id="31" name="Agrupar 30">
            <a:extLst>
              <a:ext uri="{FF2B5EF4-FFF2-40B4-BE49-F238E27FC236}">
                <a16:creationId xmlns:a16="http://schemas.microsoft.com/office/drawing/2014/main" id="{B826F568-A1FE-D5B9-023F-FE2A623B1A39}"/>
              </a:ext>
            </a:extLst>
          </xdr:cNvPr>
          <xdr:cNvGrpSpPr/>
        </xdr:nvGrpSpPr>
        <xdr:grpSpPr>
          <a:xfrm>
            <a:off x="7242445" y="4387868"/>
            <a:ext cx="2171700" cy="266700"/>
            <a:chOff x="7242445" y="4387868"/>
            <a:chExt cx="2171700" cy="266700"/>
          </a:xfrm>
        </xdr:grpSpPr>
        <xdr:sp macro="" textlink="Apoio!AM9">
          <xdr:nvSpPr>
            <xdr:cNvPr id="32" name="CaixaDeTexto 31">
              <a:extLst>
                <a:ext uri="{FF2B5EF4-FFF2-40B4-BE49-F238E27FC236}">
                  <a16:creationId xmlns:a16="http://schemas.microsoft.com/office/drawing/2014/main" id="{608C12F8-01C1-5255-007A-B4BD7F12D87F}"/>
                </a:ext>
              </a:extLst>
            </xdr:cNvPr>
            <xdr:cNvSpPr txBox="1"/>
          </xdr:nvSpPr>
          <xdr:spPr>
            <a:xfrm>
              <a:off x="7242445" y="4387868"/>
              <a:ext cx="23812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0E46E4A7-EC3F-49BA-AC56-A1FF53D1F5F7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  <xdr:sp macro="" textlink="Apoio!AN12">
          <xdr:nvSpPr>
            <xdr:cNvPr id="33" name="CaixaDeTexto 32">
              <a:extLst>
                <a:ext uri="{FF2B5EF4-FFF2-40B4-BE49-F238E27FC236}">
                  <a16:creationId xmlns:a16="http://schemas.microsoft.com/office/drawing/2014/main" id="{3F82FC52-5206-58D6-C0AE-03C5255D9CCF}"/>
                </a:ext>
              </a:extLst>
            </xdr:cNvPr>
            <xdr:cNvSpPr txBox="1"/>
          </xdr:nvSpPr>
          <xdr:spPr>
            <a:xfrm>
              <a:off x="7880620" y="4387868"/>
              <a:ext cx="23812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2395C5A8-1176-4B56-9452-DA87EA68845B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Total Geral</a:t>
              </a:fld>
              <a:endParaRPr lang="pt-BR" sz="1100"/>
            </a:p>
          </xdr:txBody>
        </xdr:sp>
        <xdr:sp macro="" textlink="Apoio!AT9">
          <xdr:nvSpPr>
            <xdr:cNvPr id="34" name="CaixaDeTexto 33">
              <a:extLst>
                <a:ext uri="{FF2B5EF4-FFF2-40B4-BE49-F238E27FC236}">
                  <a16:creationId xmlns:a16="http://schemas.microsoft.com/office/drawing/2014/main" id="{812461D6-EE5F-509A-DCA3-FA67442D7A52}"/>
                </a:ext>
              </a:extLst>
            </xdr:cNvPr>
            <xdr:cNvSpPr txBox="1"/>
          </xdr:nvSpPr>
          <xdr:spPr>
            <a:xfrm>
              <a:off x="8523755" y="4387868"/>
              <a:ext cx="23812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4A62D4B3-EC37-48A5-8846-014129B05847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  <xdr:sp macro="" textlink="Apoio!#REF!">
          <xdr:nvSpPr>
            <xdr:cNvPr id="35" name="CaixaDeTexto 34">
              <a:extLst>
                <a:ext uri="{FF2B5EF4-FFF2-40B4-BE49-F238E27FC236}">
                  <a16:creationId xmlns:a16="http://schemas.microsoft.com/office/drawing/2014/main" id="{C115FDF9-4675-68E2-A06A-BC71439B401D}"/>
                </a:ext>
              </a:extLst>
            </xdr:cNvPr>
            <xdr:cNvSpPr txBox="1"/>
          </xdr:nvSpPr>
          <xdr:spPr>
            <a:xfrm>
              <a:off x="9176020" y="4397393"/>
              <a:ext cx="238125" cy="2571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611CCDD4-1072-4E76-AF0C-24FAECD35A4A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 </a:t>
              </a:fld>
              <a:endParaRPr lang="pt-BR" sz="1100"/>
            </a:p>
          </xdr:txBody>
        </xdr:sp>
      </xdr:grpSp>
    </xdr:grpSp>
    <xdr:clientData/>
  </xdr:twoCellAnchor>
  <xdr:twoCellAnchor editAs="oneCell">
    <xdr:from>
      <xdr:col>25</xdr:col>
      <xdr:colOff>247650</xdr:colOff>
      <xdr:row>26</xdr:row>
      <xdr:rowOff>85725</xdr:rowOff>
    </xdr:from>
    <xdr:to>
      <xdr:col>30</xdr:col>
      <xdr:colOff>57150</xdr:colOff>
      <xdr:row>51</xdr:row>
      <xdr:rowOff>76201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Turma_resumo 1">
              <a:extLst>
                <a:ext uri="{FF2B5EF4-FFF2-40B4-BE49-F238E27FC236}">
                  <a16:creationId xmlns:a16="http://schemas.microsoft.com/office/drawing/2014/main" id="{08BF7FE2-7322-4FA7-8792-A9B0D3F56C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urma_resum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916275" y="5229225"/>
              <a:ext cx="1600200" cy="47529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16</xdr:col>
      <xdr:colOff>0</xdr:colOff>
      <xdr:row>44</xdr:row>
      <xdr:rowOff>19051</xdr:rowOff>
    </xdr:from>
    <xdr:to>
      <xdr:col>17</xdr:col>
      <xdr:colOff>1000125</xdr:colOff>
      <xdr:row>47</xdr:row>
      <xdr:rowOff>171451</xdr:rowOff>
    </xdr:to>
    <xdr:grpSp>
      <xdr:nvGrpSpPr>
        <xdr:cNvPr id="5" name="Agrupar 4">
          <a:extLst>
            <a:ext uri="{FF2B5EF4-FFF2-40B4-BE49-F238E27FC236}">
              <a16:creationId xmlns:a16="http://schemas.microsoft.com/office/drawing/2014/main" id="{FED449A0-5C43-4634-BE08-2E8A2D17389D}"/>
            </a:ext>
          </a:extLst>
        </xdr:cNvPr>
        <xdr:cNvGrpSpPr>
          <a:grpSpLocks noChangeAspect="1"/>
        </xdr:cNvGrpSpPr>
      </xdr:nvGrpSpPr>
      <xdr:grpSpPr>
        <a:xfrm>
          <a:off x="12630150" y="8591551"/>
          <a:ext cx="1438275" cy="723900"/>
          <a:chOff x="2847974" y="723900"/>
          <a:chExt cx="1438275" cy="723900"/>
        </a:xfrm>
      </xdr:grpSpPr>
      <xdr:grpSp>
        <xdr:nvGrpSpPr>
          <xdr:cNvPr id="6" name="Agrupar 5">
            <a:extLst>
              <a:ext uri="{FF2B5EF4-FFF2-40B4-BE49-F238E27FC236}">
                <a16:creationId xmlns:a16="http://schemas.microsoft.com/office/drawing/2014/main" id="{65C1FE0A-A4BC-FFAE-72F9-4E8E0B697618}"/>
              </a:ext>
            </a:extLst>
          </xdr:cNvPr>
          <xdr:cNvGrpSpPr/>
        </xdr:nvGrpSpPr>
        <xdr:grpSpPr>
          <a:xfrm>
            <a:off x="3048000" y="723900"/>
            <a:ext cx="897548" cy="543218"/>
            <a:chOff x="6316394" y="3657600"/>
            <a:chExt cx="2602523" cy="1505243"/>
          </a:xfrm>
        </xdr:grpSpPr>
        <xdr:sp macro="" textlink="">
          <xdr:nvSpPr>
            <xdr:cNvPr id="8" name="Retângulo: Cantos Arredondados 7">
              <a:extLst>
                <a:ext uri="{FF2B5EF4-FFF2-40B4-BE49-F238E27FC236}">
                  <a16:creationId xmlns:a16="http://schemas.microsoft.com/office/drawing/2014/main" id="{5F8AD58D-4535-9577-C26A-F3D1EAC1BD97}"/>
                </a:ext>
              </a:extLst>
            </xdr:cNvPr>
            <xdr:cNvSpPr/>
          </xdr:nvSpPr>
          <xdr:spPr>
            <a:xfrm>
              <a:off x="6316394" y="3657600"/>
              <a:ext cx="2602523" cy="1505243"/>
            </a:xfrm>
            <a:prstGeom prst="roundRect">
              <a:avLst/>
            </a:prstGeom>
            <a:solidFill>
              <a:schemeClr val="tx1">
                <a:lumMod val="65000"/>
                <a:lumOff val="35000"/>
              </a:schemeClr>
            </a:solidFill>
            <a:ln w="28575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pt-B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pt-BR"/>
            </a:p>
          </xdr:txBody>
        </xdr:sp>
        <xdr:pic>
          <xdr:nvPicPr>
            <xdr:cNvPr id="10" name="Picture 2" descr="Opinion: Less mandatory virtual meetings would benefit students, teachers –  Cardinal Chronicle">
              <a:extLst>
                <a:ext uri="{FF2B5EF4-FFF2-40B4-BE49-F238E27FC236}">
                  <a16:creationId xmlns:a16="http://schemas.microsoft.com/office/drawing/2014/main" id="{A144EE56-400F-7A53-BB20-DBC4A4E0B0ED}"/>
                </a:ext>
              </a:extLst>
            </xdr:cNvPr>
            <xdr:cNvPicPr>
              <a:picLocks noChangeAspect="1" noChangeArrowheads="1"/>
            </xdr:cNvPicPr>
          </xdr:nvPicPr>
          <xdr:blipFill rotWithShape="1"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27482" t="15947" r="62000" b="67122"/>
            <a:stretch/>
          </xdr:blipFill>
          <xdr:spPr bwMode="auto">
            <a:xfrm>
              <a:off x="6594495" y="3906981"/>
              <a:ext cx="597857" cy="54000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11" name="Picture 2" descr="Opinion: Less mandatory virtual meetings would benefit students, teachers –  Cardinal Chronicle">
              <a:extLst>
                <a:ext uri="{FF2B5EF4-FFF2-40B4-BE49-F238E27FC236}">
                  <a16:creationId xmlns:a16="http://schemas.microsoft.com/office/drawing/2014/main" id="{9C6FC3E1-6BD1-FB18-CF8E-251588F8D921}"/>
                </a:ext>
              </a:extLst>
            </xdr:cNvPr>
            <xdr:cNvPicPr>
              <a:picLocks noChangeAspect="1" noChangeArrowheads="1"/>
            </xdr:cNvPicPr>
          </xdr:nvPicPr>
          <xdr:blipFill rotWithShape="1">
            <a:blip xmlns:r="http://schemas.openxmlformats.org/officeDocument/2006/relationships" r:embed="rId1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62723" t="49586" r="29134" b="33482"/>
            <a:stretch/>
          </xdr:blipFill>
          <xdr:spPr bwMode="auto">
            <a:xfrm>
              <a:off x="8053540" y="3929041"/>
              <a:ext cx="462855" cy="54000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12" name="Picture 2" descr="Opinion: Less mandatory virtual meetings would benefit students, teachers –  Cardinal Chronicle">
              <a:extLst>
                <a:ext uri="{FF2B5EF4-FFF2-40B4-BE49-F238E27FC236}">
                  <a16:creationId xmlns:a16="http://schemas.microsoft.com/office/drawing/2014/main" id="{13A70EB4-CF3F-ABA5-AA65-30006C6D3858}"/>
                </a:ext>
              </a:extLst>
            </xdr:cNvPr>
            <xdr:cNvPicPr>
              <a:picLocks noChangeAspect="1" noChangeArrowheads="1"/>
            </xdr:cNvPicPr>
          </xdr:nvPicPr>
          <xdr:blipFill rotWithShape="1">
            <a:blip xmlns:r="http://schemas.openxmlformats.org/officeDocument/2006/relationships" r:embed="rId1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51786" t="52005" r="38714" b="34087"/>
            <a:stretch/>
          </xdr:blipFill>
          <xdr:spPr bwMode="auto">
            <a:xfrm>
              <a:off x="6636058" y="4615214"/>
              <a:ext cx="576000" cy="42271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13" name="Picture 2" descr="Opinion: Less mandatory virtual meetings would benefit students, teachers –  Cardinal Chronicle">
              <a:extLst>
                <a:ext uri="{FF2B5EF4-FFF2-40B4-BE49-F238E27FC236}">
                  <a16:creationId xmlns:a16="http://schemas.microsoft.com/office/drawing/2014/main" id="{6FD43ACC-7259-35CC-D8C6-B9893C3B0F04}"/>
                </a:ext>
              </a:extLst>
            </xdr:cNvPr>
            <xdr:cNvPicPr>
              <a:picLocks noChangeAspect="1" noChangeArrowheads="1"/>
            </xdr:cNvPicPr>
          </xdr:nvPicPr>
          <xdr:blipFill rotWithShape="1"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51018" t="16328" r="38464" b="66740"/>
            <a:stretch/>
          </xdr:blipFill>
          <xdr:spPr bwMode="auto">
            <a:xfrm>
              <a:off x="8053539" y="4625454"/>
              <a:ext cx="468000" cy="42271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14" name="Picture 2" descr="Opinion: Less mandatory virtual meetings would benefit students, teachers –  Cardinal Chronicle">
              <a:extLst>
                <a:ext uri="{FF2B5EF4-FFF2-40B4-BE49-F238E27FC236}">
                  <a16:creationId xmlns:a16="http://schemas.microsoft.com/office/drawing/2014/main" id="{0E4C68F5-907E-B84F-E614-42D48D3EB60E}"/>
                </a:ext>
              </a:extLst>
            </xdr:cNvPr>
            <xdr:cNvPicPr>
              <a:picLocks noChangeAspect="1" noChangeArrowheads="1"/>
            </xdr:cNvPicPr>
          </xdr:nvPicPr>
          <xdr:blipFill rotWithShape="1"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51909" t="32654" r="39608" b="50414"/>
            <a:stretch/>
          </xdr:blipFill>
          <xdr:spPr bwMode="auto">
            <a:xfrm>
              <a:off x="7365581" y="4625454"/>
              <a:ext cx="482142" cy="429491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pic>
          <xdr:nvPicPr>
            <xdr:cNvPr id="15" name="Imagem 14">
              <a:extLst>
                <a:ext uri="{FF2B5EF4-FFF2-40B4-BE49-F238E27FC236}">
                  <a16:creationId xmlns:a16="http://schemas.microsoft.com/office/drawing/2014/main" id="{1BA58343-4029-5C83-0D75-4F61F2A2C22C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402909" y="3962235"/>
              <a:ext cx="429491" cy="429491"/>
            </a:xfrm>
            <a:prstGeom prst="rect">
              <a:avLst/>
            </a:prstGeom>
          </xdr:spPr>
        </xdr:pic>
      </xdr:grpSp>
      <xdr:sp macro="" textlink="">
        <xdr:nvSpPr>
          <xdr:cNvPr id="7" name="CaixaDeTexto 6">
            <a:extLst>
              <a:ext uri="{FF2B5EF4-FFF2-40B4-BE49-F238E27FC236}">
                <a16:creationId xmlns:a16="http://schemas.microsoft.com/office/drawing/2014/main" id="{B73AEB8B-0079-A1CB-3774-5ADC59C17AA7}"/>
              </a:ext>
            </a:extLst>
          </xdr:cNvPr>
          <xdr:cNvSpPr txBox="1">
            <a:spLocks noChangeAspect="1"/>
          </xdr:cNvSpPr>
        </xdr:nvSpPr>
        <xdr:spPr>
          <a:xfrm>
            <a:off x="2847974" y="1266825"/>
            <a:ext cx="1438275" cy="18097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pt-BR" sz="1100">
                <a:solidFill>
                  <a:schemeClr val="accent1"/>
                </a:solidFill>
              </a:rPr>
              <a:t>capacidade máx/aula</a:t>
            </a:r>
          </a:p>
        </xdr:txBody>
      </xdr:sp>
    </xdr:grpSp>
    <xdr:clientData/>
  </xdr:twoCellAnchor>
  <xdr:twoCellAnchor>
    <xdr:from>
      <xdr:col>17</xdr:col>
      <xdr:colOff>1457326</xdr:colOff>
      <xdr:row>44</xdr:row>
      <xdr:rowOff>0</xdr:rowOff>
    </xdr:from>
    <xdr:to>
      <xdr:col>21</xdr:col>
      <xdr:colOff>323851</xdr:colOff>
      <xdr:row>48</xdr:row>
      <xdr:rowOff>2</xdr:rowOff>
    </xdr:to>
    <xdr:grpSp>
      <xdr:nvGrpSpPr>
        <xdr:cNvPr id="16" name="Agrupar 15">
          <a:extLst>
            <a:ext uri="{FF2B5EF4-FFF2-40B4-BE49-F238E27FC236}">
              <a16:creationId xmlns:a16="http://schemas.microsoft.com/office/drawing/2014/main" id="{585368EB-E87B-49D9-AC01-BD69A03A3315}"/>
            </a:ext>
          </a:extLst>
        </xdr:cNvPr>
        <xdr:cNvGrpSpPr>
          <a:grpSpLocks noChangeAspect="1"/>
        </xdr:cNvGrpSpPr>
      </xdr:nvGrpSpPr>
      <xdr:grpSpPr>
        <a:xfrm>
          <a:off x="14335126" y="8572500"/>
          <a:ext cx="1638300" cy="762002"/>
          <a:chOff x="4838700" y="742948"/>
          <a:chExt cx="1714500" cy="762002"/>
        </a:xfrm>
      </xdr:grpSpPr>
      <xdr:grpSp>
        <xdr:nvGrpSpPr>
          <xdr:cNvPr id="17" name="Agrupar 16">
            <a:extLst>
              <a:ext uri="{FF2B5EF4-FFF2-40B4-BE49-F238E27FC236}">
                <a16:creationId xmlns:a16="http://schemas.microsoft.com/office/drawing/2014/main" id="{C7E5C586-1432-E123-DCF7-A02C1EAC15D5}"/>
              </a:ext>
            </a:extLst>
          </xdr:cNvPr>
          <xdr:cNvGrpSpPr/>
        </xdr:nvGrpSpPr>
        <xdr:grpSpPr>
          <a:xfrm>
            <a:off x="4838700" y="742948"/>
            <a:ext cx="1714500" cy="619125"/>
            <a:chOff x="4838700" y="742948"/>
            <a:chExt cx="1714500" cy="619125"/>
          </a:xfrm>
        </xdr:grpSpPr>
        <xdr:pic>
          <xdr:nvPicPr>
            <xdr:cNvPr id="21" name="Imagem 20" descr="Imagens Point Break | Vetores, fotos de arquivo e PSD grátis">
              <a:extLst>
                <a:ext uri="{FF2B5EF4-FFF2-40B4-BE49-F238E27FC236}">
                  <a16:creationId xmlns:a16="http://schemas.microsoft.com/office/drawing/2014/main" id="{DF682202-ECFD-F7BF-1B20-52EC9578CDF3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2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4838700" y="747710"/>
              <a:ext cx="707865" cy="60960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sp macro="" textlink="">
          <xdr:nvSpPr>
            <xdr:cNvPr id="22" name="Igual a 21">
              <a:extLst>
                <a:ext uri="{FF2B5EF4-FFF2-40B4-BE49-F238E27FC236}">
                  <a16:creationId xmlns:a16="http://schemas.microsoft.com/office/drawing/2014/main" id="{0C1902C7-8F40-21DC-C61A-8683FD6A1D60}"/>
                </a:ext>
              </a:extLst>
            </xdr:cNvPr>
            <xdr:cNvSpPr/>
          </xdr:nvSpPr>
          <xdr:spPr>
            <a:xfrm>
              <a:off x="5630783" y="909636"/>
              <a:ext cx="219074" cy="285749"/>
            </a:xfrm>
            <a:prstGeom prst="mathEqual">
              <a:avLst>
                <a:gd name="adj1" fmla="val 11399"/>
                <a:gd name="adj2" fmla="val 23881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>
                <a:solidFill>
                  <a:schemeClr val="tx1"/>
                </a:solidFill>
              </a:endParaRPr>
            </a:p>
          </xdr:txBody>
        </xdr:sp>
        <xdr:pic>
          <xdr:nvPicPr>
            <xdr:cNvPr id="27" name="Imagem 26" descr="1,971 2 People Talking Icon Illustrations &amp; Clip Art - iStock">
              <a:extLst>
                <a:ext uri="{FF2B5EF4-FFF2-40B4-BE49-F238E27FC236}">
                  <a16:creationId xmlns:a16="http://schemas.microsoft.com/office/drawing/2014/main" id="{CE920254-480A-3F69-BB3A-48B13201820F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2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5934075" y="742948"/>
              <a:ext cx="619125" cy="619125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</xdr:grpSp>
      <xdr:sp macro="" textlink="">
        <xdr:nvSpPr>
          <xdr:cNvPr id="18" name="CaixaDeTexto 17">
            <a:extLst>
              <a:ext uri="{FF2B5EF4-FFF2-40B4-BE49-F238E27FC236}">
                <a16:creationId xmlns:a16="http://schemas.microsoft.com/office/drawing/2014/main" id="{14635B31-390B-3CD9-21A4-09B2F045717A}"/>
              </a:ext>
            </a:extLst>
          </xdr:cNvPr>
          <xdr:cNvSpPr txBox="1"/>
        </xdr:nvSpPr>
        <xdr:spPr>
          <a:xfrm>
            <a:off x="4933951" y="1257300"/>
            <a:ext cx="1514474" cy="247650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t-BR" sz="1100">
                <a:solidFill>
                  <a:schemeClr val="accent1"/>
                </a:solidFill>
              </a:rPr>
              <a:t>Ponto de Equilíbio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</xdr:row>
          <xdr:rowOff>0</xdr:rowOff>
        </xdr:from>
        <xdr:to>
          <xdr:col>7</xdr:col>
          <xdr:colOff>304800</xdr:colOff>
          <xdr:row>14</xdr:row>
          <xdr:rowOff>0</xdr:rowOff>
        </xdr:to>
        <xdr:pic>
          <xdr:nvPicPr>
            <xdr:cNvPr id="74" name="Imagem 73">
              <a:extLst>
                <a:ext uri="{FF2B5EF4-FFF2-40B4-BE49-F238E27FC236}">
                  <a16:creationId xmlns:a16="http://schemas.microsoft.com/office/drawing/2014/main" id="{530DA254-D148-36AD-43C1-FD6FE56B196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$G$14" spid="_x0000_s8612"/>
                </a:ext>
              </a:extLst>
            </xdr:cNvPicPr>
          </xdr:nvPicPr>
          <xdr:blipFill>
            <a:blip xmlns:r="http://schemas.openxmlformats.org/officeDocument/2006/relationships" r:embed="rId23"/>
            <a:srcRect/>
            <a:stretch>
              <a:fillRect/>
            </a:stretch>
          </xdr:blipFill>
          <xdr:spPr bwMode="auto">
            <a:xfrm>
              <a:off x="4486275" y="2514600"/>
              <a:ext cx="304800" cy="2000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</xdr:row>
          <xdr:rowOff>0</xdr:rowOff>
        </xdr:from>
        <xdr:to>
          <xdr:col>7</xdr:col>
          <xdr:colOff>304800</xdr:colOff>
          <xdr:row>15</xdr:row>
          <xdr:rowOff>0</xdr:rowOff>
        </xdr:to>
        <xdr:pic>
          <xdr:nvPicPr>
            <xdr:cNvPr id="76" name="Imagem 75">
              <a:extLst>
                <a:ext uri="{FF2B5EF4-FFF2-40B4-BE49-F238E27FC236}">
                  <a16:creationId xmlns:a16="http://schemas.microsoft.com/office/drawing/2014/main" id="{6F2FF841-E89B-494E-07DF-9FBA62071BE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$G$15" spid="_x0000_s8613"/>
                </a:ext>
              </a:extLst>
            </xdr:cNvPicPr>
          </xdr:nvPicPr>
          <xdr:blipFill>
            <a:blip xmlns:r="http://schemas.openxmlformats.org/officeDocument/2006/relationships" r:embed="rId24"/>
            <a:srcRect/>
            <a:stretch>
              <a:fillRect/>
            </a:stretch>
          </xdr:blipFill>
          <xdr:spPr bwMode="auto">
            <a:xfrm>
              <a:off x="5010150" y="2819400"/>
              <a:ext cx="304800" cy="2000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</xdr:row>
          <xdr:rowOff>0</xdr:rowOff>
        </xdr:from>
        <xdr:to>
          <xdr:col>7</xdr:col>
          <xdr:colOff>304800</xdr:colOff>
          <xdr:row>16</xdr:row>
          <xdr:rowOff>0</xdr:rowOff>
        </xdr:to>
        <xdr:pic>
          <xdr:nvPicPr>
            <xdr:cNvPr id="78" name="Imagem 77">
              <a:extLst>
                <a:ext uri="{FF2B5EF4-FFF2-40B4-BE49-F238E27FC236}">
                  <a16:creationId xmlns:a16="http://schemas.microsoft.com/office/drawing/2014/main" id="{2003AD7D-3A7D-BEA7-BD70-464DDE541AB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$G$16" spid="_x0000_s8614"/>
                </a:ext>
              </a:extLst>
            </xdr:cNvPicPr>
          </xdr:nvPicPr>
          <xdr:blipFill>
            <a:blip xmlns:r="http://schemas.openxmlformats.org/officeDocument/2006/relationships" r:embed="rId25"/>
            <a:srcRect/>
            <a:stretch>
              <a:fillRect/>
            </a:stretch>
          </xdr:blipFill>
          <xdr:spPr bwMode="auto">
            <a:xfrm>
              <a:off x="4486275" y="2914650"/>
              <a:ext cx="304800" cy="2095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50</xdr:col>
      <xdr:colOff>0</xdr:colOff>
      <xdr:row>20</xdr:row>
      <xdr:rowOff>76200</xdr:rowOff>
    </xdr:from>
    <xdr:to>
      <xdr:col>55</xdr:col>
      <xdr:colOff>319087</xdr:colOff>
      <xdr:row>33</xdr:row>
      <xdr:rowOff>185737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43C95BF8-E8DD-5779-C2B0-419DD1793A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48</xdr:col>
      <xdr:colOff>0</xdr:colOff>
      <xdr:row>13</xdr:row>
      <xdr:rowOff>0</xdr:rowOff>
    </xdr:from>
    <xdr:to>
      <xdr:col>49</xdr:col>
      <xdr:colOff>157895</xdr:colOff>
      <xdr:row>16</xdr:row>
      <xdr:rowOff>38400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8FA387D-7593-4DE1-AD0F-ABE2358D9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BEBA8EAE-BF5A-486C-A8C5-ECC9F3942E4B}">
              <a14:imgProps xmlns:a14="http://schemas.microsoft.com/office/drawing/2010/main">
                <a14:imgLayer r:embed="rId28">
                  <a14:imgEffect>
                    <a14:backgroundRemoval t="10000" b="90000" l="10000" r="9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3861375" y="2619375"/>
          <a:ext cx="710345" cy="648000"/>
        </a:xfrm>
        <a:prstGeom prst="rect">
          <a:avLst/>
        </a:prstGeom>
      </xdr:spPr>
    </xdr:pic>
    <xdr:clientData/>
  </xdr:twoCellAnchor>
  <xdr:twoCellAnchor>
    <xdr:from>
      <xdr:col>60</xdr:col>
      <xdr:colOff>200025</xdr:colOff>
      <xdr:row>14</xdr:row>
      <xdr:rowOff>119062</xdr:rowOff>
    </xdr:from>
    <xdr:to>
      <xdr:col>67</xdr:col>
      <xdr:colOff>504825</xdr:colOff>
      <xdr:row>28</xdr:row>
      <xdr:rowOff>157162</xdr:rowOff>
    </xdr:to>
    <xdr:graphicFrame macro="">
      <xdr:nvGraphicFramePr>
        <xdr:cNvPr id="56" name="Gráfico 55">
          <a:extLst>
            <a:ext uri="{FF2B5EF4-FFF2-40B4-BE49-F238E27FC236}">
              <a16:creationId xmlns:a16="http://schemas.microsoft.com/office/drawing/2014/main" id="{DCC374E9-8926-1021-A0E0-2620164BCB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64</xdr:col>
      <xdr:colOff>19050</xdr:colOff>
      <xdr:row>10</xdr:row>
      <xdr:rowOff>95249</xdr:rowOff>
    </xdr:from>
    <xdr:to>
      <xdr:col>71</xdr:col>
      <xdr:colOff>38100</xdr:colOff>
      <xdr:row>24</xdr:row>
      <xdr:rowOff>66675</xdr:rowOff>
    </xdr:to>
    <xdr:graphicFrame macro="">
      <xdr:nvGraphicFramePr>
        <xdr:cNvPr id="60" name="Gráfico 59">
          <a:extLst>
            <a:ext uri="{FF2B5EF4-FFF2-40B4-BE49-F238E27FC236}">
              <a16:creationId xmlns:a16="http://schemas.microsoft.com/office/drawing/2014/main" id="{B3FC6412-73C9-4D72-C87D-0E52C48E38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0</xdr:rowOff>
    </xdr:from>
    <xdr:to>
      <xdr:col>3</xdr:col>
      <xdr:colOff>21750</xdr:colOff>
      <xdr:row>18</xdr:row>
      <xdr:rowOff>117000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Frequência">
              <a:extLst>
                <a:ext uri="{FF2B5EF4-FFF2-40B4-BE49-F238E27FC236}">
                  <a16:creationId xmlns:a16="http://schemas.microsoft.com/office/drawing/2014/main" id="{7AAC6F7A-02B0-7E02-0900-FECCCBB95EDC}"/>
                </a:ext>
              </a:extLst>
            </xdr:cNvPr>
            <xdr:cNvGraphicFramePr>
              <a:graphicFrameLocks noMove="1" noResize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Frequência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867025"/>
              <a:ext cx="1260000" cy="126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 fLocksWithSheet="0"/>
  </xdr:twoCellAnchor>
  <xdr:twoCellAnchor editAs="oneCell">
    <xdr:from>
      <xdr:col>3</xdr:col>
      <xdr:colOff>323849</xdr:colOff>
      <xdr:row>12</xdr:row>
      <xdr:rowOff>0</xdr:rowOff>
    </xdr:from>
    <xdr:to>
      <xdr:col>7</xdr:col>
      <xdr:colOff>28574</xdr:colOff>
      <xdr:row>17</xdr:row>
      <xdr:rowOff>47625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Estágio_atual">
              <a:extLst>
                <a:ext uri="{FF2B5EF4-FFF2-40B4-BE49-F238E27FC236}">
                  <a16:creationId xmlns:a16="http://schemas.microsoft.com/office/drawing/2014/main" id="{51589D90-FDA1-0449-CA54-C652FEABF9D0}"/>
                </a:ext>
              </a:extLst>
            </xdr:cNvPr>
            <xdr:cNvGraphicFramePr>
              <a:graphicFrameLocks noMove="1" noResize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stágio_atual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62099" y="2867025"/>
              <a:ext cx="6029325" cy="1000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 fLocksWithSheet="0"/>
  </xdr:twoCellAnchor>
  <xdr:twoCellAnchor editAs="oneCell">
    <xdr:from>
      <xdr:col>0</xdr:col>
      <xdr:colOff>0</xdr:colOff>
      <xdr:row>18</xdr:row>
      <xdr:rowOff>38099</xdr:rowOff>
    </xdr:from>
    <xdr:to>
      <xdr:col>3</xdr:col>
      <xdr:colOff>21750</xdr:colOff>
      <xdr:row>24</xdr:row>
      <xdr:rowOff>155099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Turno">
              <a:extLst>
                <a:ext uri="{FF2B5EF4-FFF2-40B4-BE49-F238E27FC236}">
                  <a16:creationId xmlns:a16="http://schemas.microsoft.com/office/drawing/2014/main" id="{E6C5A9AC-0385-52E3-8F48-3061534686B2}"/>
                </a:ext>
              </a:extLst>
            </xdr:cNvPr>
            <xdr:cNvGraphicFramePr>
              <a:graphicFrameLocks noMove="1" noResize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urn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4048124"/>
              <a:ext cx="1260000" cy="126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 fLocksWithSheet="0"/>
  </xdr:twoCellAnchor>
  <xdr:twoCellAnchor editAs="oneCell">
    <xdr:from>
      <xdr:col>5</xdr:col>
      <xdr:colOff>3896747</xdr:colOff>
      <xdr:row>0</xdr:row>
      <xdr:rowOff>0</xdr:rowOff>
    </xdr:from>
    <xdr:to>
      <xdr:col>8</xdr:col>
      <xdr:colOff>238126</xdr:colOff>
      <xdr:row>11</xdr:row>
      <xdr:rowOff>352425</xdr:rowOff>
    </xdr:to>
    <xdr:pic>
      <xdr:nvPicPr>
        <xdr:cNvPr id="12" name="Imagem 11" descr="Business Girl PNG Images, Free Transparent Business Girl Download - KindPNG">
          <a:extLst>
            <a:ext uri="{FF2B5EF4-FFF2-40B4-BE49-F238E27FC236}">
              <a16:creationId xmlns:a16="http://schemas.microsoft.com/office/drawing/2014/main" id="{23996F90-3FA3-8883-DB3D-62E864A5A9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6429" b="92857" l="5221" r="95181">
                      <a14:foregroundMark x1="6024" y1="52857" x2="8835" y2="48571"/>
                      <a14:foregroundMark x1="91566" y1="70357" x2="90763" y2="46429"/>
                      <a14:foregroundMark x1="95582" y1="58571" x2="95582" y2="51786"/>
                      <a14:foregroundMark x1="39759" y1="93214" x2="57430" y2="93214"/>
                      <a14:foregroundMark x1="57430" y1="93214" x2="63052" y2="91429"/>
                      <a14:foregroundMark x1="43373" y1="6429" x2="55020" y2="8214"/>
                      <a14:backgroundMark x1="7631" y1="48571" x2="7631" y2="4857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4572" y="0"/>
          <a:ext cx="2456429" cy="2762250"/>
        </a:xfrm>
        <a:prstGeom prst="rect">
          <a:avLst/>
        </a:prstGeom>
        <a:noFill/>
        <a:effectLst>
          <a:outerShdw blurRad="50800" dist="38100" dir="8100000" algn="tr" rotWithShape="0">
            <a:prstClr val="black">
              <a:alpha val="60000"/>
            </a:prstClr>
          </a:outerShdw>
        </a:effectLst>
        <a:scene3d>
          <a:camera prst="perspectiveFront"/>
          <a:lightRig rig="threePt" dir="t"/>
        </a:scene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416845</xdr:colOff>
      <xdr:row>0</xdr:row>
      <xdr:rowOff>133350</xdr:rowOff>
    </xdr:from>
    <xdr:ext cx="5117180" cy="328295"/>
    <xdr:sp macro="" textlink="">
      <xdr:nvSpPr>
        <xdr:cNvPr id="14" name="Retângulo 13">
          <a:extLst>
            <a:ext uri="{FF2B5EF4-FFF2-40B4-BE49-F238E27FC236}">
              <a16:creationId xmlns:a16="http://schemas.microsoft.com/office/drawing/2014/main" id="{D54310E1-3BD9-D626-5066-E5081F8460CC}"/>
            </a:ext>
          </a:extLst>
        </xdr:cNvPr>
        <xdr:cNvSpPr/>
      </xdr:nvSpPr>
      <xdr:spPr>
        <a:xfrm>
          <a:off x="940720" y="133350"/>
          <a:ext cx="5117180" cy="328295"/>
        </a:xfrm>
        <a:prstGeom prst="rect">
          <a:avLst/>
        </a:prstGeom>
        <a:noFill/>
        <a:ln>
          <a:noFill/>
        </a:ln>
      </xdr:spPr>
      <xdr:style>
        <a:lnRef idx="1">
          <a:schemeClr val="accent3"/>
        </a:lnRef>
        <a:fillRef idx="2">
          <a:schemeClr val="accent3"/>
        </a:fillRef>
        <a:effectRef idx="1">
          <a:schemeClr val="accent3"/>
        </a:effectRef>
        <a:fontRef idx="minor">
          <a:schemeClr val="dk1"/>
        </a:fontRef>
      </xdr:style>
      <xdr:txBody>
        <a:bodyPr wrap="square" lIns="91440" tIns="45720" rIns="91440" bIns="45720">
          <a:sp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pt-BR" sz="1600" b="1" cap="none" spc="0">
              <a:ln/>
              <a:solidFill>
                <a:schemeClr val="accent4"/>
              </a:solidFill>
              <a:effectLst/>
              <a:latin typeface="Arial" panose="020B0604020202020204" pitchFamily="34" charset="0"/>
              <a:cs typeface="Arial" panose="020B0604020202020204" pitchFamily="34" charset="0"/>
            </a:rPr>
            <a:t>Análise de SAV`s (Salas de Aula Virtual) - Turma </a:t>
          </a:r>
        </a:p>
      </xdr:txBody>
    </xdr:sp>
    <xdr:clientData/>
  </xdr:oneCellAnchor>
  <xdr:twoCellAnchor>
    <xdr:from>
      <xdr:col>3</xdr:col>
      <xdr:colOff>123825</xdr:colOff>
      <xdr:row>2</xdr:row>
      <xdr:rowOff>247650</xdr:rowOff>
    </xdr:from>
    <xdr:to>
      <xdr:col>5</xdr:col>
      <xdr:colOff>2895599</xdr:colOff>
      <xdr:row>11</xdr:row>
      <xdr:rowOff>180974</xdr:rowOff>
    </xdr:to>
    <xdr:grpSp>
      <xdr:nvGrpSpPr>
        <xdr:cNvPr id="26" name="Agrupar 25">
          <a:extLst>
            <a:ext uri="{FF2B5EF4-FFF2-40B4-BE49-F238E27FC236}">
              <a16:creationId xmlns:a16="http://schemas.microsoft.com/office/drawing/2014/main" id="{70D876F5-71E9-28F0-87F4-89413CAF6F9D}"/>
            </a:ext>
          </a:extLst>
        </xdr:cNvPr>
        <xdr:cNvGrpSpPr/>
      </xdr:nvGrpSpPr>
      <xdr:grpSpPr>
        <a:xfrm>
          <a:off x="1362075" y="628650"/>
          <a:ext cx="3181349" cy="1962149"/>
          <a:chOff x="1901707" y="484059"/>
          <a:chExt cx="3452970" cy="1871404"/>
        </a:xfrm>
      </xdr:grpSpPr>
      <xdr:sp macro="" textlink="">
        <xdr:nvSpPr>
          <xdr:cNvPr id="24" name="Balão de Fala: Oval 23">
            <a:extLst>
              <a:ext uri="{FF2B5EF4-FFF2-40B4-BE49-F238E27FC236}">
                <a16:creationId xmlns:a16="http://schemas.microsoft.com/office/drawing/2014/main" id="{2134B6B1-6052-CD1F-732A-4C328E2E49C5}"/>
              </a:ext>
            </a:extLst>
          </xdr:cNvPr>
          <xdr:cNvSpPr/>
        </xdr:nvSpPr>
        <xdr:spPr>
          <a:xfrm>
            <a:off x="1932721" y="484059"/>
            <a:ext cx="3401276" cy="1871404"/>
          </a:xfrm>
          <a:prstGeom prst="wedgeEllipseCallout">
            <a:avLst>
              <a:gd name="adj1" fmla="val 70225"/>
              <a:gd name="adj2" fmla="val -11525"/>
            </a:avLst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25" name="CaixaDeTexto 24">
            <a:extLst>
              <a:ext uri="{FF2B5EF4-FFF2-40B4-BE49-F238E27FC236}">
                <a16:creationId xmlns:a16="http://schemas.microsoft.com/office/drawing/2014/main" id="{131C5924-A701-43E9-A9B4-4B994F18F6F6}"/>
              </a:ext>
            </a:extLst>
          </xdr:cNvPr>
          <xdr:cNvSpPr txBox="1"/>
        </xdr:nvSpPr>
        <xdr:spPr>
          <a:xfrm>
            <a:off x="1901707" y="560076"/>
            <a:ext cx="3452970" cy="16946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pt-BR" sz="1400">
                <a:solidFill>
                  <a:schemeClr val="bg1"/>
                </a:solidFill>
                <a:effectLst/>
                <a:latin typeface="Abadi" panose="020B0604020104020204" pitchFamily="34" charset="0"/>
                <a:ea typeface="+mn-ea"/>
                <a:cs typeface="+mn-cs"/>
              </a:rPr>
              <a:t>O objetivo </a:t>
            </a:r>
          </a:p>
          <a:p>
            <a:pPr algn="ctr"/>
            <a:r>
              <a:rPr lang="pt-BR" sz="1400">
                <a:solidFill>
                  <a:schemeClr val="bg1"/>
                </a:solidFill>
                <a:effectLst/>
                <a:latin typeface="Abadi" panose="020B0604020104020204" pitchFamily="34" charset="0"/>
                <a:ea typeface="+mn-ea"/>
                <a:cs typeface="+mn-cs"/>
              </a:rPr>
              <a:t>desta análise é  </a:t>
            </a:r>
          </a:p>
          <a:p>
            <a:pPr algn="ctr"/>
            <a:r>
              <a:rPr lang="pt-BR" sz="1400">
                <a:solidFill>
                  <a:schemeClr val="bg1"/>
                </a:solidFill>
                <a:effectLst/>
                <a:latin typeface="Abadi" panose="020B0604020104020204" pitchFamily="34" charset="0"/>
                <a:ea typeface="+mn-ea"/>
                <a:cs typeface="+mn-cs"/>
              </a:rPr>
              <a:t>dar suporte ao Setor </a:t>
            </a:r>
          </a:p>
          <a:p>
            <a:pPr algn="ctr"/>
            <a:r>
              <a:rPr lang="pt-BR" sz="1400">
                <a:solidFill>
                  <a:schemeClr val="bg1"/>
                </a:solidFill>
                <a:effectLst/>
                <a:latin typeface="Abadi" panose="020B0604020104020204" pitchFamily="34" charset="0"/>
                <a:ea typeface="+mn-ea"/>
                <a:cs typeface="+mn-cs"/>
              </a:rPr>
              <a:t>Comercial no desenvolvimento</a:t>
            </a:r>
            <a:r>
              <a:rPr lang="pt-BR" sz="1400" baseline="0">
                <a:solidFill>
                  <a:schemeClr val="bg1"/>
                </a:solidFill>
                <a:effectLst/>
                <a:latin typeface="Abadi" panose="020B0604020104020204" pitchFamily="34" charset="0"/>
                <a:ea typeface="+mn-ea"/>
                <a:cs typeface="+mn-cs"/>
              </a:rPr>
              <a:t> </a:t>
            </a:r>
          </a:p>
          <a:p>
            <a:pPr algn="ctr"/>
            <a:r>
              <a:rPr lang="pt-BR" sz="1400" baseline="0">
                <a:solidFill>
                  <a:schemeClr val="bg1"/>
                </a:solidFill>
                <a:effectLst/>
                <a:latin typeface="Abadi" panose="020B0604020104020204" pitchFamily="34" charset="0"/>
                <a:ea typeface="+mn-ea"/>
                <a:cs typeface="+mn-cs"/>
              </a:rPr>
              <a:t>de uma estatégia focando a produtividade </a:t>
            </a:r>
          </a:p>
          <a:p>
            <a:pPr algn="ctr"/>
            <a:r>
              <a:rPr lang="pt-BR" sz="1400" baseline="0">
                <a:solidFill>
                  <a:schemeClr val="bg1"/>
                </a:solidFill>
                <a:effectLst/>
                <a:latin typeface="Abadi" panose="020B0604020104020204" pitchFamily="34" charset="0"/>
                <a:ea typeface="+mn-ea"/>
                <a:cs typeface="+mn-cs"/>
              </a:rPr>
              <a:t>operacional</a:t>
            </a:r>
            <a:endParaRPr lang="pt-BR" sz="1100"/>
          </a:p>
        </xdr:txBody>
      </xdr:sp>
    </xdr:grpSp>
    <xdr:clientData/>
  </xdr:twoCellAnchor>
  <xdr:twoCellAnchor>
    <xdr:from>
      <xdr:col>9</xdr:col>
      <xdr:colOff>238120</xdr:colOff>
      <xdr:row>2</xdr:row>
      <xdr:rowOff>123143</xdr:rowOff>
    </xdr:from>
    <xdr:to>
      <xdr:col>15</xdr:col>
      <xdr:colOff>1085850</xdr:colOff>
      <xdr:row>3</xdr:row>
      <xdr:rowOff>1323971</xdr:rowOff>
    </xdr:to>
    <xdr:grpSp>
      <xdr:nvGrpSpPr>
        <xdr:cNvPr id="8" name="Agrupar 7">
          <a:extLst>
            <a:ext uri="{FF2B5EF4-FFF2-40B4-BE49-F238E27FC236}">
              <a16:creationId xmlns:a16="http://schemas.microsoft.com/office/drawing/2014/main" id="{D25B9E04-D886-FCE0-CCAE-6A81C1963651}"/>
            </a:ext>
          </a:extLst>
        </xdr:cNvPr>
        <xdr:cNvGrpSpPr/>
      </xdr:nvGrpSpPr>
      <xdr:grpSpPr>
        <a:xfrm>
          <a:off x="8372470" y="504143"/>
          <a:ext cx="3324230" cy="1496103"/>
          <a:chOff x="7867646" y="2390095"/>
          <a:chExt cx="3834141" cy="1013709"/>
        </a:xfrm>
      </xdr:grpSpPr>
      <xdr:sp macro="" textlink="">
        <xdr:nvSpPr>
          <xdr:cNvPr id="2" name="Fluxograma: Cartão 1">
            <a:extLst>
              <a:ext uri="{FF2B5EF4-FFF2-40B4-BE49-F238E27FC236}">
                <a16:creationId xmlns:a16="http://schemas.microsoft.com/office/drawing/2014/main" id="{EE8AE636-5C9E-8384-2E28-5E9D7323F462}"/>
              </a:ext>
            </a:extLst>
          </xdr:cNvPr>
          <xdr:cNvSpPr/>
        </xdr:nvSpPr>
        <xdr:spPr>
          <a:xfrm rot="10800000">
            <a:off x="7867646" y="2390095"/>
            <a:ext cx="3834141" cy="1013709"/>
          </a:xfrm>
          <a:prstGeom prst="flowChartPunchedCard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7" name="CaixaDeTexto 6">
            <a:extLst>
              <a:ext uri="{FF2B5EF4-FFF2-40B4-BE49-F238E27FC236}">
                <a16:creationId xmlns:a16="http://schemas.microsoft.com/office/drawing/2014/main" id="{A4E1AF35-50D2-1355-B242-5121EA9FA608}"/>
              </a:ext>
            </a:extLst>
          </xdr:cNvPr>
          <xdr:cNvSpPr txBox="1"/>
        </xdr:nvSpPr>
        <xdr:spPr>
          <a:xfrm>
            <a:off x="7977771" y="2508457"/>
            <a:ext cx="3504295" cy="78563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100">
                <a:solidFill>
                  <a:schemeClr val="accent3"/>
                </a:solidFill>
                <a:effectLst/>
                <a:latin typeface="+mn-lt"/>
                <a:ea typeface="+mn-ea"/>
                <a:cs typeface="+mn-cs"/>
              </a:rPr>
              <a:t>Isto</a:t>
            </a:r>
            <a:r>
              <a:rPr lang="pt-BR" sz="1100" baseline="0">
                <a:solidFill>
                  <a:schemeClr val="accent3"/>
                </a:solidFill>
                <a:effectLst/>
                <a:latin typeface="+mn-lt"/>
                <a:ea typeface="+mn-ea"/>
                <a:cs typeface="+mn-cs"/>
              </a:rPr>
              <a:t> será possível através do mapeamento </a:t>
            </a:r>
          </a:p>
          <a:p>
            <a:r>
              <a:rPr lang="pt-BR" sz="1100" baseline="0">
                <a:solidFill>
                  <a:schemeClr val="accent3"/>
                </a:solidFill>
                <a:effectLst/>
                <a:latin typeface="+mn-lt"/>
                <a:ea typeface="+mn-ea"/>
                <a:cs typeface="+mn-cs"/>
              </a:rPr>
              <a:t>das aulas em T</a:t>
            </a:r>
            <a:r>
              <a:rPr lang="pt-BR" sz="1100">
                <a:solidFill>
                  <a:schemeClr val="accent3"/>
                </a:solidFill>
                <a:effectLst/>
                <a:latin typeface="+mn-lt"/>
                <a:ea typeface="+mn-ea"/>
                <a:cs typeface="+mn-cs"/>
              </a:rPr>
              <a:t>urmas com maior disponibilidade,</a:t>
            </a:r>
            <a:r>
              <a:rPr lang="pt-BR" sz="1100" baseline="0">
                <a:solidFill>
                  <a:schemeClr val="accent3"/>
                </a:solidFill>
                <a:effectLst/>
                <a:latin typeface="+mn-lt"/>
                <a:ea typeface="+mn-ea"/>
                <a:cs typeface="+mn-cs"/>
              </a:rPr>
              <a:t> tendo </a:t>
            </a:r>
            <a:r>
              <a:rPr lang="pt-BR" sz="1100">
                <a:solidFill>
                  <a:schemeClr val="accent3"/>
                </a:solidFill>
                <a:effectLst/>
                <a:latin typeface="+mn-lt"/>
                <a:ea typeface="+mn-ea"/>
                <a:cs typeface="+mn-cs"/>
              </a:rPr>
              <a:t>benefícios no planejamento da Rota Semanal,</a:t>
            </a:r>
            <a:r>
              <a:rPr lang="pt-BR" sz="1100" baseline="0">
                <a:solidFill>
                  <a:schemeClr val="accent3"/>
                </a:solidFill>
                <a:effectLst/>
                <a:latin typeface="+mn-lt"/>
                <a:ea typeface="+mn-ea"/>
                <a:cs typeface="+mn-cs"/>
              </a:rPr>
              <a:t> </a:t>
            </a:r>
            <a:r>
              <a:rPr lang="pt-BR" sz="1100">
                <a:solidFill>
                  <a:schemeClr val="accent3"/>
                </a:solidFill>
                <a:effectLst/>
                <a:latin typeface="+mn-lt"/>
                <a:ea typeface="+mn-ea"/>
                <a:cs typeface="+mn-cs"/>
              </a:rPr>
              <a:t>pois exgirá menos esforços na distribuição de aulas, e turmas</a:t>
            </a:r>
            <a:r>
              <a:rPr lang="pt-BR" sz="1100" baseline="0">
                <a:solidFill>
                  <a:schemeClr val="accent3"/>
                </a:solidFill>
                <a:effectLst/>
                <a:latin typeface="+mn-lt"/>
                <a:ea typeface="+mn-ea"/>
                <a:cs typeface="+mn-cs"/>
              </a:rPr>
              <a:t> mais rentáveis.</a:t>
            </a:r>
            <a:endParaRPr lang="pt-BR">
              <a:solidFill>
                <a:schemeClr val="accent3"/>
              </a:solidFill>
              <a:effectLst/>
            </a:endParaRPr>
          </a:p>
        </xdr:txBody>
      </xdr:sp>
    </xdr:grpSp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2-15T15:39:12.279"/>
    </inkml:context>
    <inkml:brush xml:id="br0">
      <inkml:brushProperty name="width" value="0.1" units="cm"/>
      <inkml:brushProperty name="height" value="0.6" units="cm"/>
      <inkml:brushProperty name="color" value="#4E3425"/>
      <inkml:brushProperty name="ignorePressure" value="1"/>
      <inkml:brushProperty name="inkEffects" value="pencil"/>
    </inkml:brush>
  </inkml:definitions>
  <inkml:trace contextRef="#ctx0" brushRef="#br0">30 448,'0'-4,"0"-7,0-5,0-4,5 0,0 0,1-2,3-1,5-1,0-6,2-2,2 0,-1 1,-3 1,-1 5,-1 4,-4-1,-2 0,-3-1,-6 8,-3 11,0 10,-4 5,1 5,-4-1,1 2,-2-2,1 1,3 3,-1 1,0 3,4 2,1 1,3 0,1 1,2 0,0 0,0 0,1 0,-5-5,-6-2,-6-3,0-11,7-4,10-9,4-7,2-5,4-1,0 0,2-2,0-1,-3-2,2 4,-2 1,2-1,0-1,1-1,-1-2,-2-1,-4 0,-2 0,-6 4,-8 5,-6 7,-6 4,2 4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2-15T15:39:23.315"/>
    </inkml:context>
    <inkml:brush xml:id="br0">
      <inkml:brushProperty name="width" value="0.1" units="cm"/>
      <inkml:brushProperty name="height" value="0.6" units="cm"/>
      <inkml:brushProperty name="color" value="#4E3425"/>
      <inkml:brushProperty name="ignorePressure" value="1"/>
      <inkml:brushProperty name="inkEffects" value="pencil"/>
    </inkml:brush>
  </inkml:definitions>
  <inkml:trace contextRef="#ctx0" brushRef="#br0">55 503,'0'5,"0"5,0 6,-4 1,-3 1,-3-3,0 2,1-8,2-9,3-9,1-8,2-5,1-3,0-3,1 0,-1-1,1-3,-1-2,4 1,2 2,0-4,-1 1,-2 1,3-3,2 0,-2 2,-1 2,2 2,1 2,-2 10,-1 12,-2 12,-1 10,-1 6,-1 9,0 3,-1 1,1-2,0-1,-1-3,1 0,0-2,0 0,-4 4,-2 1,0 0,2 7,-4 3,0-2,1-4,2-2,1-4,3-1,0-2,1-1,-5-5,0-10,0-12,0-10,2-7,1-6,1-3,1-2,0 1,5-1,1 1,0 1,3 0,0 0,4 0,-2 1,-1-1,1 1,-1-1,-2 1,-2 0,-3-1,-1 10,-2 11,0 12,0 9,-5 2,-2 3,1 2,1 2,2 2,0 0,-2 1,-1 0,-5-4,1-2,1 0,3 1,2 1,1 1,2 2,1 0,0 0,1 1,-1-1,1 1,-1 0,0 0,0-10,0-11,0-12,5-5,1-5,0-4,-2-3,4-2,0-2,3-1,0 1,-2 0,2 4,-1 2,-2 0,-2-1,2 3,-1 1,0-2,-3-1,-1-2,-1 7,-1 11,-1 12,-1 8,1 6,-5 4,-1 3,-5 0,1 1,1-1,2 0,-2-5,1-2,1 0,2 1,-3-4,1 1,-4-4,0 0,3 3,1-7,3-14,7-7,2-6,1-4,-1-4,3-3,0 0,-1-1,-1 1,-3-1,3 1,1 0,-1 0,-1 1,2 4,1 1,-2 1,-1-2,-6 3,-4 5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2-15T15:39:28.659"/>
    </inkml:context>
    <inkml:brush xml:id="br0">
      <inkml:brushProperty name="width" value="0.1" units="cm"/>
      <inkml:brushProperty name="height" value="0.6" units="cm"/>
      <inkml:brushProperty name="color" value="#4E3425"/>
      <inkml:brushProperty name="ignorePressure" value="1"/>
      <inkml:brushProperty name="inkEffects" value="pencil"/>
    </inkml:brush>
  </inkml:definitions>
  <inkml:trace contextRef="#ctx0" brushRef="#br0">269 0,'0'5,"0"5,0 6,0 5,0 3,0 2,0 2,0-1,0 1,0-1,0 0,0 0,0 0,-4-1,-3 1,2-1,0 1,2-10,1-11,5-8,3-7,-1-7,0-5,3 1,1-1,2 4,0-1,-2-1,2 3,-1-1,3 3,-2-1,-1-2,0 1,0 0,-2-3,-3 7,-6 5,-4 9,-4 7,-2 9,-3-1,1 3,-2-3,2 0,2 2,4 2,-1-2,0 0,1 1,3 1,1 3,2 1,0-8,2-12,-1-15,0-11,5-1,1-7,0-2,3-1,1 1,-3 1,-1 1,-2 1,-2 1,-1 1,3 4,2 1,-1 1,4 3,4 4,1 9,-3 10,-3 9,-3 5,-2 5,-1 2,-2 1,-1 0,1 0,-1 5,-4-5,-1-1,0-1,-3-1,0 0,-4 1,2-1,-3-3,1-2,-1-4,1 0,-1-3,1-8,-1-5,1-7,4-7,2-5,4-4,1-3,1-1,2-1,-1 0,1 0,-1 1,1 0,-1 0,0 10,0 11,0 12,0 9,0 7,0 4,0 2,0 0,0 1,0 0,-4-6,-3-2,2 1,0 0,2-8,1-11,0-14,2-11,0-5,0-4,0 0,1 1,-6 5,0 2,-5 1,-1-1,-2 0,-4 3,-4 1,-2-1,-2 3,3 9,5 10,6 9,5 8,3 4,7 4,2 1,1 0,3-4,1-2,-3 0,-2 0,-2 2,3-4,0-10,-1-10,3-7,-1-5,0-6,-3-4,3 2,4-5,0-3,3 4,-1 1,1 5,-2 0,-2 0,-4-3,1 4,4-2,1 9,-8 5,-4 8,-2 8,-1 7,-4 0,-2 1,-4-2,0 1,3 1,2 2,-2-2,1-1,-4-2,2 0,1 1,3 4,2 1,-3-2,1 0,0-9,2-9,1-11,2-8,0-5,1 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2-15T15:39:40.055"/>
    </inkml:context>
    <inkml:brush xml:id="br0">
      <inkml:brushProperty name="width" value="0.3" units="cm"/>
      <inkml:brushProperty name="height" value="0.6" units="cm"/>
      <inkml:brushProperty name="color" value="#4E3425"/>
      <inkml:brushProperty name="tip" value="rectangle"/>
      <inkml:brushProperty name="rasterOp" value="maskPen"/>
      <inkml:brushProperty name="ignorePressure" value="1"/>
    </inkml:brush>
  </inkml:definitions>
  <inkml:trace contextRef="#ctx0" brushRef="#br0">0 0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2-15T15:46:50.486"/>
    </inkml:context>
    <inkml:brush xml:id="br0">
      <inkml:brushProperty name="width" value="0.1" units="cm"/>
      <inkml:brushProperty name="height" value="0.6" units="cm"/>
      <inkml:brushProperty name="color" value="#4E3425"/>
      <inkml:brushProperty name="ignorePressure" value="1"/>
      <inkml:brushProperty name="inkEffects" value="pencil"/>
    </inkml:brush>
  </inkml:definitions>
  <inkml:trace contextRef="#ctx0" brushRef="#br0">53 790,'0'-4,"0"-7,0-5,0-4,5 0,0 0,6-2,-1-1,-1-1,-2-1,-3-2,-1 1,2 4,2 1,3 5,0 0,3 2,-1 1,-2-4,-4-2,3 1,4 4,-1 0,-1-2,-4-3,-2-3,-3-2,0-1,-2-1,-1-1,-4 4,-1 12,-5 6,-4 5,0 2</inkml:trace>
  <inkml:trace contextRef="#ctx0" brushRef="#br0" timeOffset="1780.27">0 869,'0'-4,"0"-6,0-6,0-5,0-3,5 2,0 1,1-1,-1-1,2 4,1-1,-1 0,-2-2,-1-1,-2-2,-1 0,-1-1,4 4,2 1,-1 0,-1-1,-1-2,-1 0,-1-2,-1 0,0 0,0-1,-5 5,-1 1,0 0,2-1,1-1,0-1,2-2,1 0,-5 0,-1-1,-3 0,-2 5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2-15T15:47:04.457"/>
    </inkml:context>
    <inkml:brush xml:id="br0">
      <inkml:brushProperty name="width" value="0.1" units="cm"/>
      <inkml:brushProperty name="height" value="0.6" units="cm"/>
      <inkml:brushProperty name="color" value="#4E3425"/>
      <inkml:brushProperty name="ignorePressure" value="1"/>
      <inkml:brushProperty name="inkEffects" value="pencil"/>
    </inkml:brush>
  </inkml:definitions>
  <inkml:trace contextRef="#ctx0" brushRef="#br0">22 817,'0'-4,"0"-7,0-5,0-4,0-4,0-2,0-1,5 3,0 3,1-1,3 4,0 0,4 4,3 3,-1 0,-2-3,-4-3,-4-4,-2-3,-2-1,-1-2,0 0,-1 0,5 5,1 1,0 0,0-2,-2 0,3 3,1 1,0-2,2 4,0 0,-2-2,-1-2,-3-2,-1-2,-1 0,-1-2,0 10,-1 11,1 11,0 10,-1 7,1 8,0 3,0 6,0 0,0-1,0-4,0-2,0 2,0 0,0 3,-4-5,-2-3,0-3,2 0,-4-5,0-1,1-1,2 3,1 0,3 2,0 2,-4-5,-1 0,-3-5,-2 0,-2-2,1-9,6-10,5-8,3-6,4-5,3-2,-1-2,-2-1,-2 1,-1-4,-2-2,0 1,-1 2,-1 1,1 2,0-4,-1-1,1 1,0 1,0 2,0 10,0 12,0 17,0 11,-4 12,-3 3,2 1,0 3,2 4,-4-1,0-4,-3 1,-1 2,2-1,3 2,-3-3,1-3,1-4,3-2,1-3,1-1,-3-5,-1-11,1-12,1-10,5-8,3-5,1-3,-1-2,4-4,5-1,0 0,-2 2,-3 1,-3 3,-2 0,-2 1,0 1,-2-1,1 1,-1 0,1 0,-1 0,1-1,0 1,0 0,-5 4,-1 6</inkml:trace>
</inkml:ink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cissi" refreshedDate="44914.935326851853" createdVersion="8" refreshedVersion="8" minRefreshableVersion="3" recordCount="99" xr:uid="{9928C31C-49D0-4CEA-BFB5-6A9F2BB4C934}">
  <cacheSource type="worksheet">
    <worksheetSource name="Visao"/>
  </cacheSource>
  <cacheFields count="25">
    <cacheField name="SEG" numFmtId="0">
      <sharedItems containsBlank="1"/>
    </cacheField>
    <cacheField name="TER" numFmtId="0">
      <sharedItems containsBlank="1"/>
    </cacheField>
    <cacheField name="QUA" numFmtId="0">
      <sharedItems containsBlank="1"/>
    </cacheField>
    <cacheField name="QUI" numFmtId="0">
      <sharedItems containsBlank="1"/>
    </cacheField>
    <cacheField name="SEX" numFmtId="0">
      <sharedItems containsBlank="1"/>
    </cacheField>
    <cacheField name="Mapa de Turmas" numFmtId="0">
      <sharedItems/>
    </cacheField>
    <cacheField name="Curso_tipo" numFmtId="0">
      <sharedItems/>
    </cacheField>
    <cacheField name="Curso_descrição" numFmtId="0">
      <sharedItems/>
    </cacheField>
    <cacheField name="Turma (SAV)" numFmtId="0">
      <sharedItems/>
    </cacheField>
    <cacheField name="Estágio_atual" numFmtId="0">
      <sharedItems count="15">
        <s v="Stage 2"/>
        <s v="Stage 3"/>
        <s v="Stage 6"/>
        <s v="Stage 1"/>
        <s v="Stage 4"/>
        <s v="for Kids 5"/>
        <s v="Conversation"/>
        <s v="Stage 8"/>
        <s v="Stage 7"/>
        <s v="Stage 9"/>
        <s v="Stage 5"/>
        <s v="Business"/>
        <s v="Stage 10"/>
        <s v="Callan for Kids 5" u="1"/>
        <s v="Stage  5" u="1"/>
      </sharedItems>
    </cacheField>
    <cacheField name="Aula_última" numFmtId="0">
      <sharedItems/>
    </cacheField>
    <cacheField name="Aula_palavra" numFmtId="0">
      <sharedItems containsBlank="1"/>
    </cacheField>
    <cacheField name="Início_estágio" numFmtId="0">
      <sharedItems containsString="0" containsBlank="1" containsNumber="1" containsInteger="1" minValue="43115" maxValue="44760"/>
    </cacheField>
    <cacheField name="Término_estágio" numFmtId="0">
      <sharedItems containsString="0" containsBlank="1" containsNumber="1" containsInteger="1" minValue="44684" maxValue="46253"/>
    </cacheField>
    <cacheField name="Lotação_min" numFmtId="0">
      <sharedItems containsString="0" containsBlank="1" containsNumber="1" containsInteger="1" minValue="2" maxValue="2"/>
    </cacheField>
    <cacheField name="Lotação_max" numFmtId="0">
      <sharedItems containsString="0" containsBlank="1" containsNumber="1" containsInteger="1" minValue="5" maxValue="5"/>
    </cacheField>
    <cacheField name="Alunos_Ativos" numFmtId="0">
      <sharedItems containsSemiMixedTypes="0" containsString="0" containsNumber="1" containsInteger="1" minValue="0" maxValue="4"/>
    </cacheField>
    <cacheField name="Aulas_dias" numFmtId="0">
      <sharedItems/>
    </cacheField>
    <cacheField name="Aulas_horário_início" numFmtId="164">
      <sharedItems containsSemiMixedTypes="0" containsNonDate="0" containsDate="1" containsString="0" minDate="1899-12-30T07:00:00" maxDate="1899-12-30T21:00:00"/>
    </cacheField>
    <cacheField name="Aulas_horário_fim" numFmtId="164">
      <sharedItems containsNonDate="0" containsDate="1" containsString="0" containsBlank="1" minDate="1899-12-30T08:00:00" maxDate="1899-12-30T22:00:00"/>
    </cacheField>
    <cacheField name="Horário_número" numFmtId="0">
      <sharedItems containsSemiMixedTypes="0" containsString="0" containsNumber="1" containsInteger="1" minValue="7" maxValue="21"/>
    </cacheField>
    <cacheField name="Turno" numFmtId="0">
      <sharedItems count="3">
        <s v="Manhã"/>
        <s v="Noite"/>
        <s v="Tarde"/>
      </sharedItems>
    </cacheField>
    <cacheField name="Perfil" numFmtId="0">
      <sharedItems/>
    </cacheField>
    <cacheField name="Curso_tipo_resumo" numFmtId="0">
      <sharedItems/>
    </cacheField>
    <cacheField name="Perfil_numero_alunos" numFmtId="0">
      <sharedItems count="4">
        <s v="Dupla"/>
        <s v="Turma"/>
        <s v="Individual"/>
        <s v="Outros" u="1"/>
      </sharedItems>
    </cacheField>
  </cacheFields>
  <extLst>
    <ext xmlns:x14="http://schemas.microsoft.com/office/spreadsheetml/2009/9/main" uri="{725AE2AE-9491-48be-B2B4-4EB974FC3084}">
      <x14:pivotCacheDefinition pivotCacheId="1918378828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cissi" refreshedDate="44914.935396180554" createdVersion="8" refreshedVersion="8" minRefreshableVersion="3" recordCount="35" xr:uid="{167118E3-AFED-4425-94E0-FE8E0485D1D6}">
  <cacheSource type="worksheet">
    <worksheetSource name="Perfil_NAPPE"/>
  </cacheSource>
  <cacheFields count="22">
    <cacheField name="SEG" numFmtId="0">
      <sharedItems containsBlank="1"/>
    </cacheField>
    <cacheField name="TER" numFmtId="0">
      <sharedItems containsBlank="1"/>
    </cacheField>
    <cacheField name="QUA" numFmtId="0">
      <sharedItems containsBlank="1"/>
    </cacheField>
    <cacheField name="QUI" numFmtId="0">
      <sharedItems containsBlank="1"/>
    </cacheField>
    <cacheField name="SEX" numFmtId="0">
      <sharedItems containsNonDate="0" containsString="0" containsBlank="1"/>
    </cacheField>
    <cacheField name="Curso_tipo" numFmtId="0">
      <sharedItems/>
    </cacheField>
    <cacheField name="Estágio_atual" numFmtId="0">
      <sharedItems count="10">
        <s v="Stage 1"/>
        <s v="Stage 2"/>
        <s v="Stage 9"/>
        <s v="Stage 3"/>
        <s v="Stage 4"/>
        <s v="Stage 5"/>
        <s v="Stage 6"/>
        <s v="Stage 7"/>
        <s v="Stage 8"/>
        <s v="Stage 10"/>
      </sharedItems>
    </cacheField>
    <cacheField name="Frequência" numFmtId="0">
      <sharedItems count="15">
        <s v=" 2x sem "/>
        <s v=" 3x sem "/>
        <s v=" 4x sem "/>
        <s v="Conversation 4 aulas mês " u="1"/>
        <s v=" 3x semana " u="1"/>
        <s v="Callan For Kids 2x semana " u="1"/>
        <s v="Callan Dupla 2x semana " u="1"/>
        <s v="Callan Dupla 3x semana " u="1"/>
        <s v="Callan Dupla 5x semana " u="1"/>
        <s v="Callan Turma 2x semana " u="1"/>
        <s v="Callan Turma 3x semana " u="1"/>
        <s v="Callan Turma 4x semana " u="1"/>
        <s v=" 2x semana " u="1"/>
        <s v=" 4x semana " u="1"/>
        <s v="Conversation 2x semana " u="1"/>
      </sharedItems>
    </cacheField>
    <cacheField name="Perfil" numFmtId="0">
      <sharedItems/>
    </cacheField>
    <cacheField name="Lotação_max" numFmtId="0">
      <sharedItems containsSemiMixedTypes="0" containsString="0" containsNumber="1" containsInteger="1" minValue="5" maxValue="5"/>
    </cacheField>
    <cacheField name="Turno" numFmtId="0">
      <sharedItems count="3">
        <s v="Manhã"/>
        <s v="Tarde"/>
        <s v="Noite"/>
      </sharedItems>
    </cacheField>
    <cacheField name="Alunos_Ativos" numFmtId="0">
      <sharedItems containsSemiMixedTypes="0" containsString="0" containsNumber="1" containsInteger="1" minValue="0" maxValue="4"/>
    </cacheField>
    <cacheField name="Disponibilidade" numFmtId="0">
      <sharedItems containsSemiMixedTypes="0" containsString="0" containsNumber="1" containsInteger="1" minValue="1" maxValue="5"/>
    </cacheField>
    <cacheField name="Alunos_PE" numFmtId="0">
      <sharedItems/>
    </cacheField>
    <cacheField name="Alunos_bolsista(Visao)" numFmtId="0">
      <sharedItems containsSemiMixedTypes="0" containsString="0" containsNumber="1" containsInteger="1" minValue="0" maxValue="0"/>
    </cacheField>
    <cacheField name="NAPPE" numFmtId="0">
      <sharedItems containsSemiMixedTypes="0" containsString="0" containsNumber="1" containsInteger="1" minValue="1" maxValue="5"/>
    </cacheField>
    <cacheField name="Turma_resumo" numFmtId="0">
      <sharedItems count="35">
        <s v="Baker Street"/>
        <s v="Cambridge "/>
        <s v="Kidlington "/>
        <s v="St James"/>
        <s v="Shoreditch "/>
        <s v="Sheffield "/>
        <s v="Whitechapel "/>
        <s v="Brent Cross"/>
        <s v="Leeds "/>
        <s v="Bloomsbury "/>
        <s v="Nottingham "/>
        <s v="Brixton "/>
        <s v="Derby "/>
        <s v="Durham "/>
        <s v="Oxford "/>
        <s v="Kings Cross"/>
        <s v="Manchester "/>
        <s v="Bristol "/>
        <s v="Dublin "/>
        <s v="Knightsbridge "/>
        <s v="Westminster "/>
        <s v="Paddington "/>
        <s v="Marylebone "/>
        <s v="Northampton "/>
        <s v="Basildon "/>
        <s v="Southampton "/>
        <s v="Rugby "/>
        <s v="Glasgow "/>
        <s v="Waterloo "/>
        <s v="Stonehenge "/>
        <s v="Clapham "/>
        <s v="Portsmouth "/>
        <s v="Canterbury "/>
        <s v="Bath "/>
        <s v="Richmond "/>
      </sharedItems>
    </cacheField>
    <cacheField name="Turma_Titulo" numFmtId="0">
      <sharedItems count="35">
        <s v="Turma Baker Street | Seg/Qua - 07:00 - 08:00 "/>
        <s v="Turma Cambridge  | Seg/Qua - 10:00 - 11:00 "/>
        <s v="Turma Kidlington  | Seg/Qua - 16:00 - 17:00 "/>
        <s v="Turma St James | Seg/Qua - 16:00 - 17:00 "/>
        <s v="Turma Shoreditch  | Seg/Qua - 16:00 - 17:00 "/>
        <s v="Turma Sheffield  | Seg/Qua - 18:00 - 19:00 "/>
        <s v="Turma Whitechapel  | Seg/Qua - 19:00 - 20:00 "/>
        <s v="Turma Brent Cross | Seg/Qua - 19:00 - 20:00 "/>
        <s v="Turma Leeds  | Seg/Qua - 20:00 - 21:00 "/>
        <s v="Turma Bloomsbury  | Seg/Qua - 20:00 - 21:00 "/>
        <s v="Turma Nottingham  | Seg/Qua - 20:00 - 21:00 "/>
        <s v="Turma Brixton  | Ter/Qui - 16:00 - 17:00 "/>
        <s v="Turma Derby  | Ter/Qui - 20:00 - 21:00 "/>
        <s v="Turma Durham  | Seg/Ter/Qua - 21:00 - 22:00 "/>
        <s v="Turma Oxford  | Seg/Ter/Qua/Qui - 07:00 - 08:00 "/>
        <s v="Turma Kings Cross | Seg/Ter/Qua/Qui - 09:00 - 10:00 "/>
        <s v="Turma Manchester  | Seg/Ter/Qua/Qui - 11:00 - 12:00 "/>
        <s v="Turma Bristol  | Seg/Ter/Qua/Qui - 15:00 - 16:00 "/>
        <s v="Turma Dublin  | Seg/Ter/Qua/Qui - 15:00 - 16:00 "/>
        <s v="Turma Knightsbridge  | Seg/Ter/Qua/Qui - 15:00 - 16:00 "/>
        <s v="Turma Westminster  | Seg/Ter/Qua/Qui - 17:00 - 18:00 "/>
        <s v="Turma Paddington  | Seg/Ter/Qua/Qui - 17:00 - 18:00 "/>
        <s v="Turma Marylebone  | Seg/Ter/Qua/Qui - 17:00 - 18:00 "/>
        <s v="Turma Northampton  | Seg/Ter/Qua/Qui - 18:00 - 19:00 "/>
        <s v="Turma Basildon  | Seg/Ter/Qua/Qui - 19:00 - 20:00 "/>
        <s v="Turma Southampton  | Seg/Ter/Qua/Qui - 19:00 - 20:00 "/>
        <s v="Turma Rugby  | Seg/Ter/Qua/Qui - 19:00 - 20:00 "/>
        <s v="Turma Glasgow  | Seg/Ter/Qua/Qui - 20:00 - 21:00 "/>
        <s v="Turma Waterloo  | Seg/Ter/Qua/Qui - 20:00 - 21:00 "/>
        <s v="Turma Stonehenge  | Seg/Ter/Qua/Qui - 20:00 - 21:00 "/>
        <s v="Turma Clapham  | Seg/Ter/Qua/Qui - 20:00 - 21:00 "/>
        <s v="Turma Portsmouth  | Seg/Ter/Qua/Qui - 21:00 - 22:00 "/>
        <s v="Turma Canterbury  | Seg/Ter/Qua/Qui - 21:00 - 22:00 "/>
        <s v="Turma Bath  | Seg/Ter/Qua/Qui - 21:00 - 22:00 "/>
        <s v="Turma Richmond  | Seg/Ter/Qua/Qui - 21:00 - 22:00 "/>
      </sharedItems>
    </cacheField>
    <cacheField name="Aluno_Pagte" numFmtId="0">
      <sharedItems containsSemiMixedTypes="0" containsString="0" containsNumber="1" containsInteger="1" minValue="0" maxValue="4" count="5">
        <n v="2"/>
        <n v="3"/>
        <n v="4"/>
        <n v="1"/>
        <n v="0"/>
      </sharedItems>
    </cacheField>
    <cacheField name="Estágio_numero" numFmtId="0">
      <sharedItems/>
    </cacheField>
    <cacheField name="Alunos_Bolsistas" numFmtId="0">
      <sharedItems containsSemiMixedTypes="0" containsString="0" containsNumber="1" containsInteger="1" minValue="0" maxValue="1"/>
    </cacheField>
    <cacheField name="Conclusão" numFmtId="0">
      <sharedItems count="11">
        <s v="PONTO DE EQUILÍBRIO (2AP): sem lucro e sem prejuízo"/>
        <s v="LUCRO MÍNIMO (3AP): 1 aluno acima do PE"/>
        <s v="LUCRO MÉDIO (4AP): 2 alunos acima do PE"/>
        <s v="PREJUÍZO (1AP): incluir mais 1 aluno pagante para atingir o PE"/>
        <s v="PREJUÍZO (0AP): apenas aluno bolsista ou não há alunos ativos nesta turma (VERIFICAR!)"/>
        <s v="PONTO DE EQUILÍBRIO: sem lucro e sem prejuízo" u="1"/>
        <s v="LUCRO MÉDIO: 2 alunos acima do PE" u="1"/>
        <s v="LUCRO MÍNIMO: 1 aluno acima do PE" u="1"/>
        <s v="PREJUÍZO: apenas aluno bolsista ou não há alunos ativos nesta turma (?)" u="1"/>
        <s v="PREJUÍZIO: incluir mais 1 aluno pagante para atingir o PE" u="1"/>
        <s v="PREJUÍZO (0AP): apenas aluno bolsista ou não há alunos ativos nesta turma (?)" u="1"/>
      </sharedItems>
    </cacheField>
  </cacheFields>
  <extLst>
    <ext xmlns:x14="http://schemas.microsoft.com/office/spreadsheetml/2009/9/main" uri="{725AE2AE-9491-48be-B2B4-4EB974FC3084}">
      <x14:pivotCacheDefinition pivotCacheId="2117204475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9">
  <r>
    <m/>
    <s v="TER"/>
    <m/>
    <s v="QUI"/>
    <m/>
    <s v="TER/QUI - 09:00 - 10:00 "/>
    <s v="Callan Regular Dupla"/>
    <s v="Callan Dupla 2x semana"/>
    <s v="Dupla Dupla Elcio &amp; Elza "/>
    <x v="0"/>
    <s v="19/07/22 (53-67/128)"/>
    <s v="Thank you"/>
    <n v="44635"/>
    <n v="44868"/>
    <m/>
    <n v="5"/>
    <n v="2"/>
    <s v="TER/QUI "/>
    <d v="1899-12-30T09:00:00"/>
    <d v="1899-12-30T10:00:00"/>
    <n v="9"/>
    <x v="0"/>
    <s v="Callan Dupla 2x semana / TER/QUI - 09:00 - 10:00  / Stage 2 / Dupla Dupla Elcio &amp; Elza "/>
    <s v=" Regular Dupla"/>
    <x v="0"/>
  </r>
  <r>
    <m/>
    <s v="TER"/>
    <m/>
    <s v="QUI"/>
    <m/>
    <s v="TER/QUI - 20:00 - 21:00 "/>
    <s v="Callan Regular Dupla"/>
    <s v="Callan Dupla 2x semana"/>
    <s v="Turma York  "/>
    <x v="1"/>
    <s v="19/07/22 (Review up to 162/210)"/>
    <s v="Late"/>
    <n v="44740"/>
    <n v="44866"/>
    <m/>
    <n v="5"/>
    <n v="2"/>
    <s v="TER/QUI "/>
    <d v="1899-12-30T20:00:00"/>
    <d v="1899-12-30T21:00:00"/>
    <n v="20"/>
    <x v="1"/>
    <s v="Callan Dupla 2x semana / TER/QUI - 20:00 - 21:00  / Stage 3 / Turma York  "/>
    <s v=" Regular Dupla"/>
    <x v="0"/>
  </r>
  <r>
    <m/>
    <s v="TER"/>
    <s v="QUA"/>
    <m/>
    <m/>
    <s v="TER/QUA - 15:00 - 16:00 "/>
    <s v="Callan Regular Dupla"/>
    <s v="Callan Dupla 2x semana"/>
    <s v="Dupla Raíza &amp; Davi "/>
    <x v="2"/>
    <s v="20/07/22 (426-430/503)"/>
    <s v="Tissue"/>
    <n v="44650"/>
    <n v="44902"/>
    <m/>
    <n v="5"/>
    <n v="2"/>
    <s v="TER/QUA "/>
    <d v="1899-12-30T15:00:00"/>
    <d v="1899-12-30T16:00:00"/>
    <n v="15"/>
    <x v="2"/>
    <s v="Callan Dupla 2x semana / TER/QUA - 15:00 - 16:00  / Stage 6 / Dupla Raíza &amp; Davi "/>
    <s v=" Regular Dupla"/>
    <x v="0"/>
  </r>
  <r>
    <s v="SEG"/>
    <m/>
    <s v="QUA"/>
    <m/>
    <s v="SEX"/>
    <s v="SEG/QUA/SEX - 19:00 - 20:00 "/>
    <s v="Callan Regular Dupla"/>
    <s v="Callan Dupla 3x semana"/>
    <s v="Dupla Fernando &amp; Fabiano "/>
    <x v="3"/>
    <s v="18/07/22 (31-43/52)"/>
    <s v="remaining"/>
    <n v="44746"/>
    <n v="44761"/>
    <m/>
    <n v="5"/>
    <n v="2"/>
    <s v="SEG/QUA/SEX "/>
    <d v="1899-12-30T19:00:00"/>
    <d v="1899-12-30T20:00:00"/>
    <n v="19"/>
    <x v="1"/>
    <s v="Callan Dupla 3x semana / SEG/QUA/SEX - 19:00 - 20:00  / Stage 1 / Dupla Fernando &amp; Fabiano "/>
    <s v=" Regular Dupla"/>
    <x v="0"/>
  </r>
  <r>
    <s v="SEG"/>
    <s v="TER"/>
    <s v="QUA"/>
    <s v="QUI"/>
    <s v="SEX"/>
    <s v="SEG/TER/QUA/QUI/SEX - 14:00 - 15:00 "/>
    <s v="Callan Regular Dupla"/>
    <s v="Callan Dupla 5x semana"/>
    <s v="Dupla Gaby &amp; Garcia (5) "/>
    <x v="2"/>
    <s v="20/07/22 (428-437/503)"/>
    <s v="program"/>
    <n v="44663"/>
    <n v="44798"/>
    <m/>
    <n v="5"/>
    <n v="2"/>
    <s v="SEG/TER/QUA/QUI/SEX "/>
    <d v="1899-12-30T14:00:00"/>
    <d v="1899-12-30T15:00:00"/>
    <n v="14"/>
    <x v="2"/>
    <s v="Callan Dupla 5x semana / SEG/TER/QUA/QUI/SEX - 14:00 - 15:00  / Stage 6 / Dupla Gaby &amp; Garcia (5) "/>
    <s v=" Regular Dupla"/>
    <x v="0"/>
  </r>
  <r>
    <s v="SEG"/>
    <s v="TER"/>
    <s v="QUA"/>
    <s v="QUI"/>
    <s v="SEX"/>
    <s v="SEG/TER/QUA/QUI/SEX - 19:00 - 20:00 "/>
    <s v="Callan Regular Dupla"/>
    <s v="Callan Dupla 5x semana"/>
    <s v="Dupla Mike &amp; Mirellal "/>
    <x v="4"/>
    <s v="20/07/22 (266 - 277/313)"/>
    <s v="find + ... + adjective "/>
    <n v="44531"/>
    <n v="44770"/>
    <m/>
    <n v="5"/>
    <n v="2"/>
    <s v="SEG/TER/QUA/QUI/SEX "/>
    <d v="1899-12-30T19:00:00"/>
    <d v="1899-12-30T20:00:00"/>
    <n v="19"/>
    <x v="1"/>
    <s v="Callan Dupla 5x semana / SEG/TER/QUA/QUI/SEX - 19:00 - 20:00  / Stage 4 / Dupla Mike &amp; Mirellal "/>
    <s v=" Regular Dupla"/>
    <x v="0"/>
  </r>
  <r>
    <m/>
    <s v="TER"/>
    <m/>
    <s v="QUI"/>
    <m/>
    <s v="TER/QUI - 17:00 - 18:00 "/>
    <s v="Callan For Kids"/>
    <s v="Callan For Kids 2x semana"/>
    <s v="Turma Gateshead "/>
    <x v="5"/>
    <s v="19/07/22 (434 - 442/0)"/>
    <s v="quiz"/>
    <n v="44476"/>
    <n v="44761"/>
    <m/>
    <n v="5"/>
    <n v="3"/>
    <s v="TER/QUI "/>
    <d v="1899-12-30T17:00:00"/>
    <d v="1899-12-30T18:00:00"/>
    <n v="17"/>
    <x v="2"/>
    <s v="Callan For Kids 2x semana / TER/QUI - 17:00 - 18:00  / for Kids 5 / Turma Gateshead "/>
    <s v=" For Kids"/>
    <x v="1"/>
  </r>
  <r>
    <s v="SEG"/>
    <m/>
    <m/>
    <m/>
    <m/>
    <s v="SEG - 07:00 - 08:00 "/>
    <s v="Callan Regular Individual"/>
    <s v="Callan Individual 1x semana"/>
    <s v="Laila &amp; Mariah "/>
    <x v="0"/>
    <s v="04/07/22 (82 - 99/128)"/>
    <s v="carry"/>
    <n v="44473"/>
    <n v="44879"/>
    <m/>
    <n v="5"/>
    <n v="1"/>
    <s v="SEG "/>
    <d v="1899-12-30T07:00:00"/>
    <d v="1899-12-30T08:00:00"/>
    <n v="7"/>
    <x v="0"/>
    <s v="Callan Individual 1x semana / SEG - 07:00 - 08:00  / Stage 2 / Laila &amp; Mariah "/>
    <s v=" Regular Individual"/>
    <x v="2"/>
  </r>
  <r>
    <s v="SEG"/>
    <m/>
    <m/>
    <m/>
    <m/>
    <s v="SEG - 12:00 - 13:00 "/>
    <s v="Callan Regular Individual"/>
    <s v="Callan Individual 1x semana"/>
    <s v="Livia &amp; Matheus "/>
    <x v="6"/>
    <s v="19/07/22 (No Show/0)"/>
    <m/>
    <n v="44302"/>
    <n v="44761"/>
    <m/>
    <n v="5"/>
    <n v="1"/>
    <s v="SEG "/>
    <d v="1899-12-30T12:00:00"/>
    <d v="1899-12-30T13:00:00"/>
    <n v="12"/>
    <x v="2"/>
    <s v="Callan Individual 1x semana / SEG - 12:00 - 13:00  / Conversation / Livia &amp; Matheus "/>
    <s v=" Regular Individual"/>
    <x v="2"/>
  </r>
  <r>
    <s v="SEG"/>
    <m/>
    <m/>
    <m/>
    <m/>
    <s v="SEG - 19:00 - 20:00 "/>
    <s v="Callan Regular Individual"/>
    <s v="Callan Individual 1x semana"/>
    <s v="Giulianna 1 "/>
    <x v="7"/>
    <s v="18/07/22 (no show/695)"/>
    <s v="no show"/>
    <n v="44382"/>
    <n v="44907"/>
    <m/>
    <n v="5"/>
    <n v="1"/>
    <s v="SEG "/>
    <d v="1899-12-30T19:00:00"/>
    <d v="1899-12-30T20:00:00"/>
    <n v="19"/>
    <x v="1"/>
    <s v="Callan Individual 1x semana / SEG - 19:00 - 20:00  / Stage 8 / Giulianna 1 "/>
    <s v=" Regular Individual"/>
    <x v="2"/>
  </r>
  <r>
    <s v="SEG"/>
    <m/>
    <m/>
    <m/>
    <m/>
    <s v="SEG - 20:00 - 21:00 "/>
    <s v="Callan Regular Individual"/>
    <s v="Callan Individual 1x semana"/>
    <s v="César  "/>
    <x v="8"/>
    <s v="18/07/22 (805 - 510/602)"/>
    <s v="govern"/>
    <n v="43192"/>
    <n v="44760"/>
    <m/>
    <n v="5"/>
    <n v="1"/>
    <s v="SEG "/>
    <d v="1899-12-30T20:00:00"/>
    <d v="1899-12-30T21:00:00"/>
    <n v="20"/>
    <x v="1"/>
    <s v="Callan Individual 1x semana / SEG - 20:00 - 21:00  / Stage 7 / César  "/>
    <s v=" Regular Individual"/>
    <x v="2"/>
  </r>
  <r>
    <m/>
    <m/>
    <m/>
    <s v="QUI"/>
    <m/>
    <s v="QUI - 08:00 - 09:00 "/>
    <s v="Callan Regular Individual"/>
    <s v="Callan Individual 1x semana"/>
    <s v="Sabrina "/>
    <x v="9"/>
    <s v="14/07/22 (0/822)"/>
    <m/>
    <n v="43115"/>
    <n v="45764"/>
    <m/>
    <n v="5"/>
    <n v="1"/>
    <s v="QUI "/>
    <d v="1899-12-30T08:00:00"/>
    <d v="1899-12-30T09:00:00"/>
    <n v="8"/>
    <x v="0"/>
    <s v="Callan Individual 1x semana / QUI - 08:00 - 09:00  / Stage 9 / Sabrina "/>
    <s v=" Regular Individual"/>
    <x v="2"/>
  </r>
  <r>
    <m/>
    <m/>
    <m/>
    <s v="QUI"/>
    <m/>
    <s v="QUI - 20:00 - 21:00 "/>
    <s v="Callan Regular Individual"/>
    <s v="Callan Individual 1x semana"/>
    <s v="Emilly "/>
    <x v="4"/>
    <s v="14/07/22 (3.2-5.5/313)"/>
    <s v="Essential grammar in use"/>
    <m/>
    <n v="44854"/>
    <m/>
    <n v="5"/>
    <n v="1"/>
    <s v="QUI "/>
    <d v="1899-12-30T20:00:00"/>
    <d v="1899-12-30T21:00:00"/>
    <n v="20"/>
    <x v="1"/>
    <s v="Callan Individual 1x semana / QUI - 20:00 - 21:00  / Stage 4 / Emilly "/>
    <s v=" Regular Individual"/>
    <x v="2"/>
  </r>
  <r>
    <m/>
    <m/>
    <m/>
    <s v="QUI"/>
    <m/>
    <s v="QUI - 20:00 - 21:00 "/>
    <s v="Callan Regular Individual"/>
    <s v="Callan Individual 1x semana"/>
    <s v="Marcílio "/>
    <x v="4"/>
    <s v="14/07/22 (no show/313)"/>
    <m/>
    <n v="44711"/>
    <n v="45036"/>
    <m/>
    <n v="5"/>
    <n v="1"/>
    <s v="QUI "/>
    <d v="1899-12-30T20:00:00"/>
    <d v="1899-12-30T21:00:00"/>
    <n v="20"/>
    <x v="1"/>
    <s v="Callan Individual 1x semana / QUI - 20:00 - 21:00  / Stage 4 / Marcílio "/>
    <s v=" Regular Individual"/>
    <x v="2"/>
  </r>
  <r>
    <m/>
    <s v="TER"/>
    <m/>
    <m/>
    <m/>
    <s v="TER - 09:00 - 10:00 "/>
    <s v="Callan Regular Individual"/>
    <s v="Callan Individual 1x semana"/>
    <s v="Livia  "/>
    <x v="6"/>
    <s v="20/07/22 (No Show/0)"/>
    <m/>
    <n v="43959"/>
    <n v="44762"/>
    <m/>
    <n v="5"/>
    <n v="1"/>
    <s v="TER "/>
    <d v="1899-12-30T09:00:00"/>
    <d v="1899-12-30T10:00:00"/>
    <n v="9"/>
    <x v="0"/>
    <s v="Callan Individual 1x semana / TER - 09:00 - 10:00  / Conversation / Livia  "/>
    <s v=" Regular Individual"/>
    <x v="2"/>
  </r>
  <r>
    <m/>
    <s v="TER"/>
    <m/>
    <m/>
    <m/>
    <s v="TER - 20:00 - 21:00 "/>
    <s v="Callan Regular Individual"/>
    <s v="Callan Individual 1x semana"/>
    <s v="Jéssica "/>
    <x v="10"/>
    <s v="12/07/22 (339-348/413)"/>
    <s v="By"/>
    <n v="44712"/>
    <n v="45006"/>
    <m/>
    <n v="5"/>
    <n v="1"/>
    <s v="TER "/>
    <d v="1899-12-30T20:00:00"/>
    <d v="1899-12-30T21:00:00"/>
    <n v="20"/>
    <x v="1"/>
    <s v="Callan Individual 1x semana / TER - 20:00 - 21:00  / Stage 5 / Jéssica "/>
    <s v=" Regular Individual"/>
    <x v="2"/>
  </r>
  <r>
    <m/>
    <m/>
    <s v="QUA"/>
    <m/>
    <m/>
    <s v="QUA - 16:00 - 17:00 "/>
    <s v="Callan Regular Individual"/>
    <s v="Callan Individual 1x semana"/>
    <s v="Pedro Paulo "/>
    <x v="9"/>
    <s v="12/07/22 (730/822)"/>
    <s v="annoyance "/>
    <n v="43164"/>
    <n v="45917"/>
    <m/>
    <n v="5"/>
    <n v="1"/>
    <s v="QUA "/>
    <d v="1899-12-30T16:00:00"/>
    <d v="1899-12-30T17:00:00"/>
    <n v="16"/>
    <x v="2"/>
    <s v="Callan Individual 1x semana / QUA - 16:00 - 17:00  / Stage 9 / Pedro Paulo "/>
    <s v=" Regular Individual"/>
    <x v="2"/>
  </r>
  <r>
    <m/>
    <m/>
    <s v="QUA"/>
    <m/>
    <m/>
    <s v="QUA - 17:00 - 18:00 "/>
    <s v="Callan Regular Individual"/>
    <s v="Callan Individual 1x semana"/>
    <s v="Patrícia "/>
    <x v="7"/>
    <s v="13/07/22 (584/695)"/>
    <s v="Shape"/>
    <n v="43164"/>
    <n v="46253"/>
    <m/>
    <n v="5"/>
    <n v="1"/>
    <s v="QUA "/>
    <d v="1899-12-30T17:00:00"/>
    <d v="1899-12-30T18:00:00"/>
    <n v="17"/>
    <x v="2"/>
    <s v="Callan Individual 1x semana / QUA - 17:00 - 18:00  / Stage 8 / Patrícia "/>
    <s v=" Regular Individual"/>
    <x v="2"/>
  </r>
  <r>
    <m/>
    <m/>
    <s v="QUA"/>
    <m/>
    <m/>
    <s v="QUA - 19:00 - 20:00 "/>
    <s v="Callan Regular Individual"/>
    <s v="Callan Individual 1x semana"/>
    <s v="Suzany (Conversação) "/>
    <x v="6"/>
    <s v="20/07/22 (Conversation Class/0)"/>
    <s v="+ exercises"/>
    <n v="44699"/>
    <n v="44832"/>
    <m/>
    <n v="5"/>
    <n v="1"/>
    <s v="QUA "/>
    <d v="1899-12-30T19:00:00"/>
    <d v="1899-12-30T20:00:00"/>
    <n v="19"/>
    <x v="1"/>
    <s v="Callan Individual 1x semana / QUA - 19:00 - 20:00  / Conversation / Suzany (Conversação) "/>
    <s v=" Regular Individual"/>
    <x v="2"/>
  </r>
  <r>
    <m/>
    <s v="TER"/>
    <m/>
    <s v="QUI"/>
    <m/>
    <s v="TER/QUI - 19:00 - 20:00 "/>
    <s v="Callan Regular Individual"/>
    <s v="Callan Individual 1x semana"/>
    <s v="Sabrinal  "/>
    <x v="4"/>
    <s v="12/07/22 (review up to 295/313)"/>
    <s v="lost"/>
    <n v="44453"/>
    <n v="44754"/>
    <m/>
    <n v="5"/>
    <n v="1"/>
    <s v="TER/QUI "/>
    <d v="1899-12-30T19:00:00"/>
    <d v="1899-12-30T20:00:00"/>
    <n v="19"/>
    <x v="1"/>
    <s v="Callan Individual 1x semana / TER/QUI - 19:00 - 20:00  / Stage 4 / Sabrinal  "/>
    <s v=" Regular Individual"/>
    <x v="2"/>
  </r>
  <r>
    <m/>
    <m/>
    <s v="QUA"/>
    <m/>
    <s v="SEX"/>
    <s v="QUA/SEX - 07:00 - 08:00 "/>
    <s v="Callan Regular Individual"/>
    <s v="Callan Individual 2x semana"/>
    <s v="Valéria "/>
    <x v="8"/>
    <s v="07/07/22 (554 - 563/602)"/>
    <s v="Liquid"/>
    <n v="44120"/>
    <n v="44783"/>
    <m/>
    <n v="5"/>
    <n v="1"/>
    <s v="QUA/SEX "/>
    <d v="1899-12-30T07:00:00"/>
    <d v="1899-12-30T08:00:00"/>
    <n v="7"/>
    <x v="0"/>
    <s v="Callan Individual 2x semana / QUA/SEX - 07:00 - 08:00  / Stage 7 / Valéria "/>
    <s v=" Regular Individual"/>
    <x v="2"/>
  </r>
  <r>
    <m/>
    <m/>
    <s v="QUA"/>
    <m/>
    <s v="SEX"/>
    <s v="QUA/SEX - 09:00 - 10:00 "/>
    <s v="Callan Regular Individual"/>
    <s v="Callan Individual 2x semana"/>
    <s v="Cibely  "/>
    <x v="9"/>
    <s v="01/07/22 (no show/822)"/>
    <s v="no show"/>
    <n v="43983"/>
    <n v="45289"/>
    <m/>
    <n v="5"/>
    <n v="1"/>
    <s v="QUA/SEX "/>
    <d v="1899-12-30T09:00:00"/>
    <d v="1899-12-30T10:00:00"/>
    <n v="9"/>
    <x v="0"/>
    <s v="Callan Individual 2x semana / QUA/SEX - 09:00 - 10:00  / Stage 9 / Cibely  "/>
    <s v=" Regular Individual"/>
    <x v="2"/>
  </r>
  <r>
    <m/>
    <m/>
    <s v="QUA"/>
    <m/>
    <s v="SEX"/>
    <s v="QUA/SEX - 17:00 - 18:00 "/>
    <s v="Callan Regular Individual"/>
    <s v="Callan Individual 2x semana"/>
    <s v="Marcia  "/>
    <x v="7"/>
    <s v="20/07/22 (668-683/695)"/>
    <s v="equally"/>
    <n v="44655"/>
    <n v="44818"/>
    <m/>
    <n v="5"/>
    <n v="1"/>
    <s v="QUA/SEX "/>
    <d v="1899-12-30T17:00:00"/>
    <d v="1899-12-30T18:00:00"/>
    <n v="17"/>
    <x v="2"/>
    <s v="Callan Individual 2x semana / QUA/SEX - 17:00 - 18:00  / Stage 8 / Marcia  "/>
    <s v=" Regular Individual"/>
    <x v="2"/>
  </r>
  <r>
    <m/>
    <s v="TER"/>
    <m/>
    <s v="QUI"/>
    <m/>
    <s v="TER/QUI - 08:00 - 09:00 "/>
    <s v="Callan Regular Individual"/>
    <s v="Callan Individual 2x semana"/>
    <s v="Adriana "/>
    <x v="11"/>
    <s v="19/07/22 (96-99/0)"/>
    <s v="Misc"/>
    <n v="43964"/>
    <n v="44761"/>
    <m/>
    <n v="5"/>
    <n v="1"/>
    <s v="TER/QUI "/>
    <d v="1899-12-30T08:00:00"/>
    <d v="1899-12-30T09:00:00"/>
    <n v="8"/>
    <x v="0"/>
    <s v="Callan Individual 2x semana / TER/QUI - 08:00 - 09:00  / Business / Adriana "/>
    <s v=" Regular Individual"/>
    <x v="2"/>
  </r>
  <r>
    <m/>
    <s v="TER"/>
    <m/>
    <s v="QUI"/>
    <m/>
    <s v="TER/QUI - 08:00 - 09:00 "/>
    <s v="Callan Regular Individual"/>
    <s v="Callan Individual 2x semana"/>
    <s v="Erika "/>
    <x v="0"/>
    <s v="28/06/22 (no show/128)"/>
    <s v="student was absent"/>
    <n v="44411"/>
    <n v="44740"/>
    <m/>
    <n v="5"/>
    <n v="1"/>
    <s v="TER/QUI "/>
    <d v="1899-12-30T08:00:00"/>
    <d v="1899-12-30T09:00:00"/>
    <n v="8"/>
    <x v="0"/>
    <s v="Callan Individual 2x semana / TER/QUI - 08:00 - 09:00  / Stage 2 / Erika "/>
    <s v=" Regular Individual"/>
    <x v="2"/>
  </r>
  <r>
    <m/>
    <s v="TER"/>
    <m/>
    <s v="QUI"/>
    <m/>
    <s v="TER/QUI - 08:00 - 09:00 "/>
    <s v="Callan Regular Individual"/>
    <s v="Callan Individual 2x semana"/>
    <s v="Nair "/>
    <x v="8"/>
    <s v="19/07/22 (no show/602)"/>
    <m/>
    <n v="44634"/>
    <n v="44791"/>
    <m/>
    <n v="5"/>
    <n v="1"/>
    <s v="TER/QUI "/>
    <d v="1899-12-30T08:00:00"/>
    <d v="1899-12-30T09:00:00"/>
    <n v="8"/>
    <x v="0"/>
    <s v="Callan Individual 2x semana / TER/QUI - 08:00 - 09:00  / Stage 7 / Nair "/>
    <s v=" Regular Individual"/>
    <x v="2"/>
  </r>
  <r>
    <m/>
    <s v="TER"/>
    <m/>
    <s v="QUI"/>
    <m/>
    <s v="TER/QUI - 09:00 - 10:00 "/>
    <s v="Callan Regular Individual"/>
    <s v="Callan Individual 2x semana"/>
    <s v="Evelyn "/>
    <x v="1"/>
    <s v="19/07/22 (exam stage 3/210)"/>
    <s v="-"/>
    <n v="44243"/>
    <n v="44761"/>
    <m/>
    <n v="5"/>
    <n v="1"/>
    <s v="TER/QUI "/>
    <d v="1899-12-30T09:00:00"/>
    <d v="1899-12-30T10:00:00"/>
    <n v="9"/>
    <x v="0"/>
    <s v="Callan Individual 2x semana / TER/QUI - 09:00 - 10:00  / Stage 3 / Evelyn "/>
    <s v=" Regular Individual"/>
    <x v="2"/>
  </r>
  <r>
    <m/>
    <s v="TER"/>
    <m/>
    <s v="QUI"/>
    <m/>
    <s v="TER/QUI - 09:00 - 10:00 "/>
    <s v="Callan Regular Individual"/>
    <s v="Callan Individual 2x semana"/>
    <s v="Karla "/>
    <x v="8"/>
    <s v="19/07/22 (566-576/602)"/>
    <s v="Requests"/>
    <n v="44627"/>
    <n v="44791"/>
    <m/>
    <n v="5"/>
    <n v="1"/>
    <s v="TER/QUI "/>
    <d v="1899-12-30T09:00:00"/>
    <d v="1899-12-30T10:00:00"/>
    <n v="9"/>
    <x v="0"/>
    <s v="Callan Individual 2x semana / TER/QUI - 09:00 - 10:00  / Stage 7 / Karla "/>
    <s v=" Regular Individual"/>
    <x v="2"/>
  </r>
  <r>
    <m/>
    <s v="TER"/>
    <m/>
    <s v="QUI"/>
    <m/>
    <s v="TER/QUI - 09:00 - 10:00 "/>
    <s v="Callan Regular Individual"/>
    <s v="Callan Individual 2x semana"/>
    <s v="Kristiny "/>
    <x v="2"/>
    <s v="19/07/22 (486 - 495/503)"/>
    <s v="Eldest"/>
    <n v="44635"/>
    <n v="44784"/>
    <m/>
    <n v="5"/>
    <n v="1"/>
    <s v="TER/QUI "/>
    <d v="1899-12-30T09:00:00"/>
    <d v="1899-12-30T10:00:00"/>
    <n v="9"/>
    <x v="0"/>
    <s v="Callan Individual 2x semana / TER/QUI - 09:00 - 10:00  / Stage 6 / Kristiny "/>
    <s v=" Regular Individual"/>
    <x v="2"/>
  </r>
  <r>
    <m/>
    <s v="TER"/>
    <m/>
    <s v="QUI"/>
    <m/>
    <s v="TER/QUI - 11:00 - 12:00 "/>
    <s v="Callan Regular Individual"/>
    <s v="Callan Individual 2x semana"/>
    <s v="Valuska "/>
    <x v="7"/>
    <s v="19/07/22 (624-633/695)"/>
    <s v="Idiom 17: &quot;to be on about&quot;"/>
    <n v="44693"/>
    <n v="44838"/>
    <m/>
    <n v="5"/>
    <n v="1"/>
    <s v="TER/QUI "/>
    <d v="1899-12-30T11:00:00"/>
    <d v="1899-12-30T12:00:00"/>
    <n v="11"/>
    <x v="0"/>
    <s v="Callan Individual 2x semana / TER/QUI - 11:00 - 12:00  / Stage 8 / Valuska "/>
    <s v=" Regular Individual"/>
    <x v="2"/>
  </r>
  <r>
    <m/>
    <s v="TER"/>
    <m/>
    <s v="QUI"/>
    <m/>
    <s v="TER/QUI - 12:00 - 13:00 "/>
    <s v="Callan Regular Individual"/>
    <s v="Callan Individual 2x semana"/>
    <s v="Adalberto "/>
    <x v="4"/>
    <s v="19/07/22 (Review up to 224/313)"/>
    <s v="Request"/>
    <n v="44257"/>
    <n v="44761"/>
    <m/>
    <n v="5"/>
    <n v="1"/>
    <s v="TER/QUI "/>
    <d v="1899-12-30T12:00:00"/>
    <d v="1899-12-30T13:00:00"/>
    <n v="12"/>
    <x v="2"/>
    <s v="Callan Individual 2x semana / TER/QUI - 12:00 - 13:00  / Stage 4 / Adalberto "/>
    <s v=" Regular Individual"/>
    <x v="2"/>
  </r>
  <r>
    <m/>
    <s v="TER"/>
    <m/>
    <s v="QUI"/>
    <m/>
    <s v="TER/QUI - 13:00 - 14:00 "/>
    <s v="Callan Regular Individual"/>
    <s v="Callan Individual 2x semana"/>
    <s v="Helena "/>
    <x v="3"/>
    <s v="31/03/22 (no show/52)"/>
    <s v="no show"/>
    <n v="44410"/>
    <n v="44684"/>
    <m/>
    <n v="5"/>
    <n v="1"/>
    <s v="TER/QUI "/>
    <d v="1899-12-30T13:00:00"/>
    <d v="1899-12-30T14:00:00"/>
    <n v="13"/>
    <x v="2"/>
    <s v="Callan Individual 2x semana / TER/QUI - 13:00 - 14:00  / Stage 1 / Helena "/>
    <s v=" Regular Individual"/>
    <x v="2"/>
  </r>
  <r>
    <m/>
    <s v="TER"/>
    <m/>
    <s v="QUI"/>
    <m/>
    <s v="TER/QUI - 18:00 - 19:00 "/>
    <s v="Callan Regular Individual"/>
    <s v="Callan Individual 2x semana"/>
    <s v="Kesia  "/>
    <x v="0"/>
    <s v="19/07/22 (no show/128)"/>
    <m/>
    <n v="44627"/>
    <n v="44761"/>
    <m/>
    <n v="5"/>
    <n v="1"/>
    <s v="TER/QUI "/>
    <d v="1899-12-30T18:00:00"/>
    <d v="1899-12-30T19:00:00"/>
    <n v="18"/>
    <x v="1"/>
    <s v="Callan Individual 2x semana / TER/QUI - 18:00 - 19:00  / Stage 2 / Kesia  "/>
    <s v=" Regular Individual"/>
    <x v="2"/>
  </r>
  <r>
    <m/>
    <s v="TER"/>
    <m/>
    <s v="QUI"/>
    <m/>
    <s v="TER/QUI - 20:00 - 21:00 "/>
    <s v="Callan Regular Individual"/>
    <s v="Callan Individual 2x semana"/>
    <s v="Xêniai "/>
    <x v="3"/>
    <s v="19/07/22 (Finished the book/52)"/>
    <s v="Classroom"/>
    <n v="44718"/>
    <n v="44791"/>
    <m/>
    <n v="5"/>
    <n v="1"/>
    <s v="TER/QUI "/>
    <d v="1899-12-30T20:00:00"/>
    <d v="1899-12-30T21:00:00"/>
    <n v="20"/>
    <x v="1"/>
    <s v="Callan Individual 2x semana / TER/QUI - 20:00 - 21:00  / Stage 1 / Xêniai "/>
    <s v=" Regular Individual"/>
    <x v="2"/>
  </r>
  <r>
    <m/>
    <s v="TER"/>
    <m/>
    <s v="QUI"/>
    <m/>
    <s v="TER/QUI - 21:00 - 22:00 "/>
    <s v="Callan Regular Individual"/>
    <s v="Callan Individual 2x semana"/>
    <s v="Onofre "/>
    <x v="0"/>
    <s v="14/06/22 (no show/128)"/>
    <s v="no show"/>
    <n v="44412"/>
    <n v="44726"/>
    <m/>
    <n v="5"/>
    <n v="0"/>
    <s v="TER/QUI "/>
    <d v="1899-12-30T21:00:00"/>
    <d v="1899-12-30T22:00:00"/>
    <n v="21"/>
    <x v="1"/>
    <s v="Callan Individual 2x semana / TER/QUI - 21:00 - 22:00  / Stage 2 / Onofre "/>
    <s v=" Regular Individual"/>
    <x v="2"/>
  </r>
  <r>
    <s v="SEG"/>
    <m/>
    <m/>
    <s v="QUI"/>
    <m/>
    <s v="SEG/QUI - 08:00 - 09:00 "/>
    <s v="Callan Regular Individual"/>
    <s v="Callan Individual 2x semana"/>
    <s v="Vinícius "/>
    <x v="10"/>
    <s v="18/07/22 (388-396/413)"/>
    <s v="Be in the habit of doing"/>
    <n v="44361"/>
    <n v="44774"/>
    <m/>
    <m/>
    <n v="1"/>
    <s v="SEG/QUI "/>
    <d v="1899-12-30T08:00:00"/>
    <d v="1899-12-30T09:00:00"/>
    <n v="8"/>
    <x v="0"/>
    <s v="Callan Individual 2x semana / SEG/QUI - 08:00 - 09:00  / Stage 5 / Vinícius "/>
    <s v=" Regular Individual"/>
    <x v="2"/>
  </r>
  <r>
    <s v="SEG"/>
    <m/>
    <m/>
    <s v="QUI"/>
    <m/>
    <s v="SEG/QUI - 21:00 - 22:00 "/>
    <s v="Callan Regular Individual"/>
    <s v="Callan Individual 2x semana"/>
    <s v="Guilherme "/>
    <x v="3"/>
    <s v="26/05/22 (no show/52)"/>
    <s v="no show"/>
    <n v="44655"/>
    <n v="44735"/>
    <m/>
    <m/>
    <n v="1"/>
    <s v="SEG/QUI "/>
    <d v="1899-12-30T21:00:00"/>
    <d v="1899-12-30T22:00:00"/>
    <n v="21"/>
    <x v="1"/>
    <s v="Callan Individual 2x semana / SEG/QUI - 21:00 - 22:00  / Stage 1 / Guilherme "/>
    <s v=" Regular Individual"/>
    <x v="2"/>
  </r>
  <r>
    <s v="SEG"/>
    <m/>
    <s v="QUA"/>
    <m/>
    <m/>
    <s v="SEG/QUA - 09:00 - 10:00 "/>
    <s v="Callan Regular Individual"/>
    <s v="Callan Individual 2x semana"/>
    <s v="Jeruza "/>
    <x v="7"/>
    <s v="18/07/22 (674-686/695)"/>
    <s v="Present"/>
    <n v="44627"/>
    <n v="44760"/>
    <m/>
    <m/>
    <n v="1"/>
    <s v="SEG/QUA "/>
    <d v="1899-12-30T09:00:00"/>
    <d v="1899-12-30T10:00:00"/>
    <n v="9"/>
    <x v="0"/>
    <s v="Callan Individual 2x semana / SEG/QUA - 09:00 - 10:00  / Stage 8 / Jeruza "/>
    <s v=" Regular Individual"/>
    <x v="2"/>
  </r>
  <r>
    <s v="SEG"/>
    <m/>
    <s v="QUA"/>
    <m/>
    <m/>
    <s v="SEG/QUA - 11:00 - 12:00 "/>
    <s v="Callan Regular Individual"/>
    <s v="Callan Individual 2x semana"/>
    <s v="Ricarfdo "/>
    <x v="1"/>
    <s v="20/07/22 (140 - 151/210)"/>
    <s v="new"/>
    <n v="44522"/>
    <n v="44858"/>
    <m/>
    <m/>
    <n v="1"/>
    <s v="SEG/QUA "/>
    <d v="1899-12-30T11:00:00"/>
    <d v="1899-12-30T12:00:00"/>
    <n v="11"/>
    <x v="0"/>
    <s v="Callan Individual 2x semana / SEG/QUA - 11:00 - 12:00  / Stage 3 / Ricarfdo "/>
    <s v=" Regular Individual"/>
    <x v="2"/>
  </r>
  <r>
    <s v="SEG"/>
    <m/>
    <s v="QUA"/>
    <m/>
    <m/>
    <s v="SEG/QUA - 14:00 - 15:00 "/>
    <s v="Callan Regular Individual"/>
    <s v="Callan Individual 2x semana"/>
    <s v="Fabiana "/>
    <x v="8"/>
    <s v="20/07/22 (581 - 583/602)"/>
    <s v="idiom 9"/>
    <n v="44421"/>
    <n v="44767"/>
    <m/>
    <m/>
    <n v="1"/>
    <s v="SEG/QUA "/>
    <d v="1899-12-30T14:00:00"/>
    <d v="1899-12-30T15:00:00"/>
    <n v="14"/>
    <x v="2"/>
    <s v="Callan Individual 2x semana / SEG/QUA - 14:00 - 15:00  / Stage 7 / Fabiana "/>
    <s v=" Regular Individual"/>
    <x v="2"/>
  </r>
  <r>
    <s v="SEG"/>
    <m/>
    <s v="QUA"/>
    <m/>
    <m/>
    <s v="SEG/QUA - 18:00 - 19:00 "/>
    <s v="Callan Regular Individual"/>
    <s v="Callan Individual 2x semana"/>
    <s v="Heidi "/>
    <x v="6"/>
    <s v="20/07/22 (Conversation Class/0)"/>
    <s v="Curitiba and SP cultural differences/preposit"/>
    <n v="44151"/>
    <n v="44762"/>
    <m/>
    <m/>
    <n v="1"/>
    <s v="SEG/QUA "/>
    <d v="1899-12-30T18:00:00"/>
    <d v="1899-12-30T19:00:00"/>
    <n v="18"/>
    <x v="1"/>
    <s v="Callan Individual 2x semana / SEG/QUA - 18:00 - 19:00  / Conversation / Heidi "/>
    <s v=" Regular Individual"/>
    <x v="2"/>
  </r>
  <r>
    <s v="SEG"/>
    <m/>
    <s v="QUA"/>
    <m/>
    <m/>
    <s v="SEG/QUA - 20:00 - 21:00 "/>
    <s v="Callan Regular Individual"/>
    <s v="Callan Individual 2x semana"/>
    <s v="Raul"/>
    <x v="8"/>
    <s v="20/07/22 (Student was absent/602)"/>
    <s v="--"/>
    <n v="44417"/>
    <n v="44860"/>
    <m/>
    <m/>
    <n v="1"/>
    <s v="SEG/QUA "/>
    <d v="1899-12-30T20:00:00"/>
    <d v="1899-12-30T21:00:00"/>
    <n v="20"/>
    <x v="1"/>
    <s v="Callan Individual 2x semana / SEG/QUA - 20:00 - 21:00  / Stage 7 / Raul"/>
    <s v=" Regular Individual"/>
    <x v="2"/>
  </r>
  <r>
    <s v="SEG"/>
    <m/>
    <s v="QUA"/>
    <m/>
    <m/>
    <s v="SEG/QUA - 21:00 - 22:00 "/>
    <s v="Callan Regular Individual"/>
    <s v="Callan Individual 2x semana"/>
    <s v="Celio "/>
    <x v="1"/>
    <s v="22/06/22 (no show/210)"/>
    <s v="no show"/>
    <n v="44571"/>
    <n v="44774"/>
    <m/>
    <m/>
    <n v="0"/>
    <s v="SEG/QUA "/>
    <d v="1899-12-30T21:00:00"/>
    <d v="1899-12-30T22:00:00"/>
    <n v="21"/>
    <x v="1"/>
    <s v="Callan Individual 2x semana / SEG/QUA - 21:00 - 22:00  / Stage 3 / Celio "/>
    <s v=" Regular Individual"/>
    <x v="2"/>
  </r>
  <r>
    <s v="SEG"/>
    <s v="TER"/>
    <m/>
    <m/>
    <m/>
    <s v="SEG/TER - 15:00 - 16:00 "/>
    <s v="Callan Regular Individual"/>
    <s v="Callan Individual 2x semana"/>
    <s v="Sarah  "/>
    <x v="4"/>
    <s v="19/07/22 (absent/313)"/>
    <s v="-"/>
    <n v="44655"/>
    <n v="44817"/>
    <m/>
    <n v="5"/>
    <n v="1"/>
    <s v="SEG/TER "/>
    <d v="1899-12-30T15:00:00"/>
    <d v="1899-12-30T16:00:00"/>
    <n v="15"/>
    <x v="2"/>
    <s v="Callan Individual 2x semana / SEG/TER - 15:00 - 16:00  / Stage 4 / Sarah  "/>
    <s v=" Regular Individual"/>
    <x v="2"/>
  </r>
  <r>
    <s v="SEG"/>
    <s v="TER"/>
    <m/>
    <m/>
    <m/>
    <s v="SEG/TER - 16:00 - 17:00 "/>
    <s v="Callan Regular Individual"/>
    <s v="Callan Individual 2x semana"/>
    <s v="Doriana "/>
    <x v="0"/>
    <s v="19/07/22 (102 - 108/128)"/>
    <s v="auxiliary verb"/>
    <n v="44658"/>
    <n v="44781"/>
    <m/>
    <n v="5"/>
    <n v="1"/>
    <s v="SEG/TER "/>
    <d v="1899-12-30T16:00:00"/>
    <d v="1899-12-30T17:00:00"/>
    <n v="16"/>
    <x v="2"/>
    <s v="Callan Individual 2x semana / SEG/TER - 16:00 - 17:00  / Stage 2 / Doriana "/>
    <s v=" Regular Individual"/>
    <x v="2"/>
  </r>
  <r>
    <s v="SEG"/>
    <s v="TER"/>
    <m/>
    <m/>
    <m/>
    <s v="SEG/TER - 19:00 - 20:00 "/>
    <s v="Callan Regular Individual"/>
    <s v="Callan Individual 2x semana"/>
    <s v="Saulo "/>
    <x v="10"/>
    <s v="30/06/22 (Student was absent/413)"/>
    <s v="--"/>
    <n v="44606"/>
    <n v="44774"/>
    <m/>
    <n v="5"/>
    <n v="1"/>
    <s v="SEG/TER "/>
    <d v="1899-12-30T19:00:00"/>
    <d v="1899-12-30T20:00:00"/>
    <n v="19"/>
    <x v="1"/>
    <s v="Callan Individual 2x semana / SEG/TER - 19:00 - 20:00  / Stage 5 / Saulo "/>
    <s v=" Regular Individual"/>
    <x v="2"/>
  </r>
  <r>
    <s v="SEG"/>
    <m/>
    <s v="QUA"/>
    <m/>
    <s v="SEX"/>
    <s v="SEG - 13:00 - 14:00 | QUA - 20:00 - 21:00 | SEX - 13:00 - 14:00 "/>
    <s v="Callan Regular Individual"/>
    <s v="Callan Individual 3x semana"/>
    <s v="Josias  "/>
    <x v="1"/>
    <s v="20/07/22 (no show/210)"/>
    <s v="student was absent"/>
    <n v="44655"/>
    <n v="44762"/>
    <m/>
    <n v="5"/>
    <n v="1"/>
    <s v="SEG "/>
    <d v="1899-12-30T13:00:00"/>
    <m/>
    <n v="13"/>
    <x v="2"/>
    <s v="Callan Individual 3x semana / SEG - 13:00 - 14:00 | QUA - 20:00 - 21:00 | SEX - 13:00 - 14:00  / Stage 3 / Josias  "/>
    <s v=" Regular Individual"/>
    <x v="2"/>
  </r>
  <r>
    <s v="SEG"/>
    <s v="TER"/>
    <m/>
    <m/>
    <m/>
    <s v="SEG - 14:00 - 16:00 | TER - 14:00 - 15:00 "/>
    <s v="Callan Regular Individual"/>
    <s v="Callan Individual 3x semana"/>
    <s v="Valquíria "/>
    <x v="8"/>
    <s v="12/07/22 (603-608/602)"/>
    <s v="great-grandfather"/>
    <n v="44327"/>
    <n v="44754"/>
    <m/>
    <n v="5"/>
    <n v="1"/>
    <s v="SEG "/>
    <d v="1899-12-30T14:00:00"/>
    <m/>
    <n v="14"/>
    <x v="2"/>
    <s v="Callan Individual 3x semana / SEG - 14:00 - 16:00 | TER - 14:00 - 15:00  / Stage 7 / Valquíria "/>
    <s v=" Regular Individual"/>
    <x v="2"/>
  </r>
  <r>
    <m/>
    <s v="TER"/>
    <m/>
    <s v="QUI"/>
    <s v="SEX"/>
    <s v="TER/QUI - 17:00 - 18:00 | SEX - 14:00 - 15:00 "/>
    <s v="Callan Regular Individual"/>
    <s v="Callan Individual 3x semana"/>
    <s v="Luciano "/>
    <x v="10"/>
    <s v="22/06/22 (no show/413)"/>
    <s v="no show"/>
    <n v="44683"/>
    <n v="44789"/>
    <m/>
    <n v="5"/>
    <n v="1"/>
    <s v="TER/QUI "/>
    <d v="1899-12-30T17:00:00"/>
    <m/>
    <n v="17"/>
    <x v="2"/>
    <s v="Callan Individual 3x semana / TER/QUI - 17:00 - 18:00 | SEX - 14:00 - 15:00  / Stage 5 / Luciano "/>
    <s v=" Regular Individual"/>
    <x v="2"/>
  </r>
  <r>
    <s v="SEG"/>
    <s v="TER"/>
    <m/>
    <m/>
    <s v="SEX"/>
    <s v="SEG/TER/SEX - 19:00 - 20:00 "/>
    <s v="Callan Regular Individual"/>
    <s v="Callan Individual 3x semana"/>
    <s v="Isaac "/>
    <x v="2"/>
    <s v="19/07/22 (425-435/503)"/>
    <s v="Decrease"/>
    <n v="44606"/>
    <n v="44844"/>
    <m/>
    <n v="5"/>
    <n v="1"/>
    <s v="SEG/TER/SEX "/>
    <d v="1899-12-30T19:00:00"/>
    <d v="1899-12-30T20:00:00"/>
    <n v="19"/>
    <x v="1"/>
    <s v="Callan Individual 3x semana / SEG/TER/SEX - 19:00 - 20:00  / Stage 6 / Isaac "/>
    <s v=" Regular Individual"/>
    <x v="2"/>
  </r>
  <r>
    <s v="SEG"/>
    <s v="TER"/>
    <s v="QUA"/>
    <m/>
    <s v="SEX"/>
    <s v="SEG/TER/QUA/SEX - 08:00 - 09:00 "/>
    <s v="Callan Regular Individual"/>
    <s v="Callan Individual 4x semana"/>
    <s v="Ana Celia Minuto de Campos "/>
    <x v="3"/>
    <s v="20/07/22 (27-29/52)"/>
    <s v="India"/>
    <n v="44613"/>
    <n v="44762"/>
    <m/>
    <n v="5"/>
    <n v="1"/>
    <s v="SEG/TER/QUA/SEX "/>
    <d v="1899-12-30T08:00:00"/>
    <d v="1899-12-30T09:00:00"/>
    <n v="8"/>
    <x v="0"/>
    <s v="Callan Individual 4x semana / SEG/TER/QUA/SEX - 08:00 - 09:00  / Stage 1 / Ana Celia Minuto de Campos "/>
    <s v=" Regular Individual"/>
    <x v="2"/>
  </r>
  <r>
    <s v="SEG"/>
    <s v="TER"/>
    <s v="QUA"/>
    <s v="QUI"/>
    <s v="SEX"/>
    <s v="SEG/TER/QUA/QUI/SEX - 09:00 - 10:00 "/>
    <s v="Callan Regular Individual"/>
    <s v="Callan Individual 5x semana"/>
    <s v="Elisabete "/>
    <x v="7"/>
    <s v="18/07/22 (Student was absent/695)"/>
    <s v="--"/>
    <n v="44032"/>
    <n v="44760"/>
    <m/>
    <n v="5"/>
    <n v="1"/>
    <s v="SEG/TER/QUA/QUI/SEX "/>
    <d v="1899-12-30T09:00:00"/>
    <d v="1899-12-30T10:00:00"/>
    <n v="9"/>
    <x v="0"/>
    <s v="Callan Individual 5x semana / SEG/TER/QUA/QUI/SEX - 09:00 - 10:00  / Stage 8 / Elisabete "/>
    <s v=" Regular Individual"/>
    <x v="2"/>
  </r>
  <r>
    <s v="SEG"/>
    <s v="TER"/>
    <s v="QUA"/>
    <s v="QUI"/>
    <s v="SEX"/>
    <s v="SEG/TER/QUA/QUI/SEX - 10:00 - 11:00 "/>
    <s v="Callan Regular Individual"/>
    <s v="Callan Individual 5x semana"/>
    <s v="Giselda "/>
    <x v="1"/>
    <s v="20/07/22 (Student was absent/210)"/>
    <s v="--"/>
    <n v="44726"/>
    <n v="44792"/>
    <m/>
    <n v="5"/>
    <n v="1"/>
    <s v="SEG/TER/QUA/QUI/SEX "/>
    <d v="1899-12-30T10:00:00"/>
    <d v="1899-12-30T11:00:00"/>
    <n v="10"/>
    <x v="0"/>
    <s v="Callan Individual 5x semana / SEG/TER/QUA/QUI/SEX - 10:00 - 11:00  / Stage 3 / Giselda "/>
    <s v=" Regular Individual"/>
    <x v="2"/>
  </r>
  <r>
    <s v="SEG"/>
    <s v="TER"/>
    <s v="QUA"/>
    <s v="QUI"/>
    <s v="SEX"/>
    <s v="SEG/TER/QUA/QUI/SEX - 13:00 - 14:00 "/>
    <s v="Callan Regular Individual"/>
    <s v="Callan Individual 5x semana"/>
    <s v="Meire "/>
    <x v="4"/>
    <s v="20/07/22 (306-317/313)"/>
    <s v="career"/>
    <n v="44676"/>
    <n v="44762"/>
    <m/>
    <n v="5"/>
    <n v="1"/>
    <s v="SEG/TER/QUA/QUI/SEX "/>
    <d v="1899-12-30T13:00:00"/>
    <d v="1899-12-30T14:00:00"/>
    <n v="13"/>
    <x v="2"/>
    <s v="Callan Individual 5x semana / SEG/TER/QUA/QUI/SEX - 13:00 - 14:00  / Stage 4 / Meire "/>
    <s v=" Regular Individual"/>
    <x v="2"/>
  </r>
  <r>
    <s v="SEG"/>
    <s v="TER"/>
    <s v="QUA"/>
    <s v="QUI"/>
    <s v="SEX"/>
    <s v="SEG/TER/QUA/QUI/SEX - 17:00 - 18:00 "/>
    <s v="Callan Regular Individual"/>
    <s v="Callan Individual 5x semana"/>
    <s v="Ana Maria "/>
    <x v="6"/>
    <s v="20/07/22 (absent/0)"/>
    <s v="-"/>
    <n v="44067"/>
    <n v="44762"/>
    <m/>
    <n v="5"/>
    <n v="1"/>
    <s v="SEG/TER/QUA/QUI/SEX "/>
    <d v="1899-12-30T17:00:00"/>
    <d v="1899-12-30T18:00:00"/>
    <n v="17"/>
    <x v="2"/>
    <s v="Callan Individual 5x semana / SEG/TER/QUA/QUI/SEX - 17:00 - 18:00  / Conversation / Ana Maria "/>
    <s v=" Regular Individual"/>
    <x v="2"/>
  </r>
  <r>
    <m/>
    <m/>
    <s v="QUA"/>
    <m/>
    <s v="SEX"/>
    <s v="QUA - 12:00 - 13:00 | SEX - 18:00 - 19:00 "/>
    <s v="Callan Regular Individual"/>
    <s v="Callan Individual 6 aulas mês"/>
    <s v="Gustavo "/>
    <x v="2"/>
    <s v="08/07/22 (no show/503)"/>
    <s v="no show"/>
    <n v="44641"/>
    <n v="44813"/>
    <m/>
    <n v="5"/>
    <n v="1"/>
    <s v="QUA "/>
    <d v="1899-12-30T12:00:00"/>
    <m/>
    <n v="12"/>
    <x v="2"/>
    <s v="Callan Individual 6 aulas mês / QUA - 12:00 - 13:00 | SEX - 18:00 - 19:00  / Stage 6 / Gustavo "/>
    <s v=" Regular Individual"/>
    <x v="2"/>
  </r>
  <r>
    <m/>
    <s v="TER"/>
    <s v="QUA"/>
    <m/>
    <m/>
    <s v="TER/QUA - 16:00 - 17:00 "/>
    <s v="Callan Regular Individual"/>
    <s v="Callan Individual 6 aulas mês"/>
    <s v="Lucas "/>
    <x v="4"/>
    <s v="06/07/22 (No show/313)"/>
    <s v="--"/>
    <n v="44613"/>
    <n v="44810"/>
    <m/>
    <n v="5"/>
    <n v="1"/>
    <s v="TER/QUA "/>
    <d v="1899-12-30T16:00:00"/>
    <d v="1899-12-30T17:00:00"/>
    <n v="16"/>
    <x v="2"/>
    <s v="Callan Individual 6 aulas mês / TER/QUA - 16:00 - 17:00  / Stage 4 / Lucas "/>
    <s v=" Regular Individual"/>
    <x v="2"/>
  </r>
  <r>
    <m/>
    <m/>
    <m/>
    <s v="QUI"/>
    <m/>
    <s v="QUI - 19:00 - 21:00 "/>
    <s v="Callan Regular Individual"/>
    <s v="Callan Individual 6 aulas mês"/>
    <s v="Roberto  "/>
    <x v="1"/>
    <s v="14/07/22 (No show/210)"/>
    <s v="No show"/>
    <n v="44602"/>
    <n v="44805"/>
    <m/>
    <n v="5"/>
    <n v="1"/>
    <s v="QUI "/>
    <d v="1899-12-30T19:00:00"/>
    <d v="1899-12-30T21:00:00"/>
    <n v="19"/>
    <x v="1"/>
    <s v="Callan Individual 6 aulas mês / QUI - 19:00 - 21:00  / Stage 3 / Roberto  "/>
    <s v=" Regular Individual"/>
    <x v="2"/>
  </r>
  <r>
    <m/>
    <s v="TER"/>
    <m/>
    <s v="QUI"/>
    <m/>
    <s v="TER/QUI - 20:00 - 21:00 "/>
    <s v="Callan Regular Individual"/>
    <s v="Callan Individual 6 aulas mês"/>
    <s v="David "/>
    <x v="8"/>
    <s v="14/07/22 (no show/602)"/>
    <s v="no show"/>
    <n v="44627"/>
    <n v="44810"/>
    <m/>
    <n v="5"/>
    <n v="1"/>
    <s v="TER/QUI "/>
    <d v="1899-12-30T20:00:00"/>
    <d v="1899-12-30T21:00:00"/>
    <n v="20"/>
    <x v="1"/>
    <s v="Callan Individual 6 aulas mês / TER/QUI - 20:00 - 21:00  / Stage 7 / David "/>
    <s v=" Regular Individual"/>
    <x v="2"/>
  </r>
  <r>
    <s v="SEG"/>
    <m/>
    <s v="QUA"/>
    <m/>
    <m/>
    <s v="SEG/QUA - 21:00 - 22:00 "/>
    <s v="Callan Regular Individual"/>
    <s v="Callan Individual 6 aulas mês"/>
    <s v="Berillo  "/>
    <x v="9"/>
    <s v="20/07/22 (no show/822)"/>
    <m/>
    <n v="44734"/>
    <n v="44907"/>
    <m/>
    <n v="5"/>
    <n v="1"/>
    <s v="SEG/QUA "/>
    <d v="1899-12-30T21:00:00"/>
    <d v="1899-12-30T22:00:00"/>
    <n v="21"/>
    <x v="1"/>
    <s v="Callan Individual 6 aulas mês / SEG/QUA - 21:00 - 22:00  / Stage 9 / Berillo  "/>
    <s v=" Regular Individual"/>
    <x v="2"/>
  </r>
  <r>
    <s v="SEG"/>
    <m/>
    <s v="QUA"/>
    <m/>
    <m/>
    <s v="SEG/QUA - 07:00 - 08:00 "/>
    <s v="Callan Regular Turma"/>
    <s v="Callan Turma 2x semana"/>
    <s v="Turma Baker Street "/>
    <x v="3"/>
    <s v="20/07/22 (14-29/52)"/>
    <s v="India"/>
    <n v="44683"/>
    <n v="44769"/>
    <n v="2"/>
    <n v="5"/>
    <n v="3"/>
    <s v="SEG/QUA "/>
    <d v="1899-12-30T07:00:00"/>
    <d v="1899-12-30T08:00:00"/>
    <n v="7"/>
    <x v="0"/>
    <s v="Callan Turma 2x semana / SEG/QUA - 07:00 - 08:00  / Stage 1 / Turma Baker Street "/>
    <s v=" Regular Turma"/>
    <x v="1"/>
  </r>
  <r>
    <s v="SEG"/>
    <m/>
    <s v="QUA"/>
    <m/>
    <m/>
    <s v="SEG/QUA - 10:00 - 11:00 "/>
    <s v="Callan Regular Turma"/>
    <s v="Callan Turma 2x semana"/>
    <s v="Turma Cambridge "/>
    <x v="0"/>
    <s v="20/07/22 (94-99/128)"/>
    <s v="rice"/>
    <n v="44459"/>
    <n v="44762"/>
    <m/>
    <n v="5"/>
    <n v="3"/>
    <s v="SEG/QUA "/>
    <d v="1899-12-30T10:00:00"/>
    <d v="1899-12-30T11:00:00"/>
    <n v="10"/>
    <x v="0"/>
    <s v="Callan Turma 2x semana / SEG/QUA - 10:00 - 11:00  / Stage 2 / Turma Cambridge "/>
    <s v=" Regular Turma"/>
    <x v="1"/>
  </r>
  <r>
    <s v="SEG"/>
    <m/>
    <s v="QUA"/>
    <m/>
    <m/>
    <s v="SEG/QUA - 16:00 - 17:00 "/>
    <s v="Callan Regular Turma"/>
    <s v="Callan Turma 2x semana"/>
    <s v="Turma Kidlington "/>
    <x v="9"/>
    <s v="20/07/22 (review until 705/822)"/>
    <s v="care for"/>
    <n v="43192"/>
    <n v="44762"/>
    <m/>
    <n v="5"/>
    <n v="2"/>
    <s v="SEG/QUA "/>
    <d v="1899-12-30T16:00:00"/>
    <d v="1899-12-30T17:00:00"/>
    <n v="16"/>
    <x v="2"/>
    <s v="Callan Turma 2x semana / SEG/QUA - 16:00 - 17:00  / Stage 9 / Turma Kidlington "/>
    <s v=" Regular Turma"/>
    <x v="1"/>
  </r>
  <r>
    <s v="SEG"/>
    <m/>
    <s v="QUA"/>
    <m/>
    <m/>
    <s v="SEG/QUA - 16:00 - 17:00 "/>
    <s v="Callan Regular Turma"/>
    <s v="Callan Turma 2x semana"/>
    <s v="Turma St James "/>
    <x v="1"/>
    <s v="20/07/22 (152 - 165/210)"/>
    <s v="apart from"/>
    <n v="44594"/>
    <n v="44837"/>
    <m/>
    <n v="5"/>
    <n v="3"/>
    <s v="SEG/QUA "/>
    <d v="1899-12-30T16:00:00"/>
    <d v="1899-12-30T17:00:00"/>
    <n v="16"/>
    <x v="2"/>
    <s v="Callan Turma 2x semana / SEG/QUA - 16:00 - 17:00  / Stage 3 / Turma St James "/>
    <s v=" Regular Turma"/>
    <x v="1"/>
  </r>
  <r>
    <s v="SEG"/>
    <m/>
    <s v="QUA"/>
    <m/>
    <m/>
    <s v="SEG/QUA - 16:00 - 17:00 "/>
    <s v="Callan Regular Turma"/>
    <s v="Callan Turma 2x semana"/>
    <s v="Turma Shoreditch "/>
    <x v="3"/>
    <s v="20/07/22 (no show/52)"/>
    <s v="no show"/>
    <n v="44760"/>
    <n v="44837"/>
    <m/>
    <n v="5"/>
    <n v="4"/>
    <s v="SEG/QUA "/>
    <d v="1899-12-30T16:00:00"/>
    <d v="1899-12-30T17:00:00"/>
    <n v="16"/>
    <x v="2"/>
    <s v="Callan Turma 2x semana / SEG/QUA - 16:00 - 17:00  / Stage 1 / Turma Shoreditch "/>
    <s v=" Regular Turma"/>
    <x v="1"/>
  </r>
  <r>
    <s v="SEG"/>
    <m/>
    <s v="QUA"/>
    <m/>
    <m/>
    <s v="SEG/QUA - 18:00 - 19:00 "/>
    <s v="Callan Regular Turma"/>
    <s v="Callan Turma 2x semana"/>
    <s v="Turma Sheffield "/>
    <x v="4"/>
    <s v="20/07/22 (267-274/313)"/>
    <s v="Average"/>
    <n v="44529"/>
    <n v="44839"/>
    <m/>
    <n v="5"/>
    <n v="1"/>
    <s v="SEG/QUA "/>
    <d v="1899-12-30T18:00:00"/>
    <d v="1899-12-30T19:00:00"/>
    <n v="18"/>
    <x v="1"/>
    <s v="Callan Turma 2x semana / SEG/QUA - 18:00 - 19:00  / Stage 4 / Turma Sheffield "/>
    <s v=" Regular Turma"/>
    <x v="1"/>
  </r>
  <r>
    <s v="SEG"/>
    <m/>
    <s v="QUA"/>
    <m/>
    <m/>
    <s v="SEG/QUA - 19:00 - 20:00 "/>
    <s v="Callan Regular Turma"/>
    <s v="Callan Turma 2x semana"/>
    <s v="Turma Whitechapel "/>
    <x v="4"/>
    <s v="20/07/22 (225-237/313)"/>
    <s v="Future tense"/>
    <n v="44734"/>
    <n v="44895"/>
    <m/>
    <n v="5"/>
    <n v="4"/>
    <s v="SEG/QUA "/>
    <d v="1899-12-30T19:00:00"/>
    <d v="1899-12-30T20:00:00"/>
    <n v="19"/>
    <x v="1"/>
    <s v="Callan Turma 2x semana / SEG/QUA - 19:00 - 20:00  / Stage 4 / Turma Whitechapel "/>
    <s v=" Regular Turma"/>
    <x v="1"/>
  </r>
  <r>
    <s v="SEG"/>
    <m/>
    <s v="QUA"/>
    <m/>
    <m/>
    <s v="SEG/QUA - 19:00 - 20:00 "/>
    <s v="Callan Regular Turma"/>
    <s v="Callan Turma 2x semana"/>
    <s v="Turma Brent Cross "/>
    <x v="3"/>
    <s v="20/07/22 (8-25/52)"/>
    <s v="Please"/>
    <n v="44746"/>
    <n v="44823"/>
    <m/>
    <n v="5"/>
    <n v="3"/>
    <s v="SEG/QUA "/>
    <d v="1899-12-30T19:00:00"/>
    <d v="1899-12-30T20:00:00"/>
    <n v="19"/>
    <x v="1"/>
    <s v="Callan Turma 2x semana / SEG/QUA - 19:00 - 20:00  / Stage 1 / Turma Brent Cross "/>
    <s v=" Regular Turma"/>
    <x v="1"/>
  </r>
  <r>
    <s v="SEG"/>
    <m/>
    <s v="QUA"/>
    <m/>
    <m/>
    <s v="SEG/QUA - 20:00 - 21:00 "/>
    <s v="Callan Regular Turma"/>
    <s v="Callan Turma 2x semana"/>
    <s v="Turma Leeds "/>
    <x v="10"/>
    <s v="20/07/22 (332 - 345/413)"/>
    <s v="how do you do?"/>
    <n v="44508"/>
    <n v="44853"/>
    <m/>
    <n v="5"/>
    <n v="2"/>
    <s v="SEG/QUA "/>
    <d v="1899-12-30T20:00:00"/>
    <d v="1899-12-30T21:00:00"/>
    <n v="20"/>
    <x v="1"/>
    <s v="Callan Turma 2x semana / SEG/QUA - 20:00 - 21:00  / Stage 5 / Turma Leeds "/>
    <s v=" Regular Turma"/>
    <x v="1"/>
  </r>
  <r>
    <s v="SEG"/>
    <m/>
    <s v="QUA"/>
    <m/>
    <m/>
    <s v="SEG/QUA - 20:00 - 21:00 "/>
    <s v="Callan Regular Turma"/>
    <s v="Callan Turma 2x semana"/>
    <s v="Turma Bloomsbury "/>
    <x v="3"/>
    <s v=" (0/52)"/>
    <m/>
    <n v="44666"/>
    <m/>
    <m/>
    <n v="5"/>
    <n v="0"/>
    <s v="SEG/QUA "/>
    <d v="1899-12-30T20:00:00"/>
    <d v="1899-12-30T21:00:00"/>
    <n v="20"/>
    <x v="1"/>
    <s v="Callan Turma 2x semana / SEG/QUA - 20:00 - 21:00  / Stage 1 / Turma Bloomsbury "/>
    <s v=" Regular Turma"/>
    <x v="1"/>
  </r>
  <r>
    <s v="SEG"/>
    <m/>
    <s v="QUA"/>
    <m/>
    <m/>
    <s v="SEG/QUA - 20:00 - 21:00 "/>
    <s v="Callan Regular Turma"/>
    <s v="Callan Turma 2x semana"/>
    <s v="Turma Nottingham  "/>
    <x v="2"/>
    <s v="20/07/22 (no show/503)"/>
    <s v="students were absent"/>
    <n v="43985"/>
    <n v="44874"/>
    <m/>
    <n v="5"/>
    <n v="2"/>
    <s v="SEG/QUA "/>
    <d v="1899-12-30T20:00:00"/>
    <d v="1899-12-30T21:00:00"/>
    <n v="20"/>
    <x v="1"/>
    <s v="Callan Turma 2x semana / SEG/QUA - 20:00 - 21:00  / Stage 6 / Turma Nottingham  "/>
    <s v=" Regular Turma"/>
    <x v="1"/>
  </r>
  <r>
    <m/>
    <s v="TER"/>
    <m/>
    <s v="QUI"/>
    <m/>
    <s v="TER/QUI - 16:00 - 17:00 "/>
    <s v="Callan Regular Turma"/>
    <s v="Callan Turma 2x semana"/>
    <s v="Turma Brixton "/>
    <x v="3"/>
    <s v="19/07/22 (book finished/52)"/>
    <s v="classroom"/>
    <n v="44690"/>
    <n v="44770"/>
    <m/>
    <n v="5"/>
    <n v="3"/>
    <s v="TER/QUI "/>
    <d v="1899-12-30T16:00:00"/>
    <d v="1899-12-30T17:00:00"/>
    <n v="16"/>
    <x v="2"/>
    <s v="Callan Turma 2x semana / TER/QUI - 16:00 - 17:00  / Stage 1 / Turma Brixton "/>
    <s v=" Regular Turma"/>
    <x v="1"/>
  </r>
  <r>
    <m/>
    <s v="TER"/>
    <m/>
    <s v="QUI"/>
    <m/>
    <s v="TER/QUI - 20:00 - 21:00 "/>
    <s v="Callan Regular Turma"/>
    <s v="Callan Turma 2x semana"/>
    <s v="Turma Derby  "/>
    <x v="4"/>
    <s v="12/07/22 (211-222/313)"/>
    <s v="too much"/>
    <n v="44746"/>
    <n v="44908"/>
    <m/>
    <n v="5"/>
    <n v="1"/>
    <s v="TER/QUI "/>
    <d v="1899-12-30T20:00:00"/>
    <d v="1899-12-30T21:00:00"/>
    <n v="20"/>
    <x v="1"/>
    <s v="Callan Turma 2x semana / TER/QUI - 20:00 - 21:00  / Stage 4 / Turma Derby  "/>
    <s v=" Regular Turma"/>
    <x v="1"/>
  </r>
  <r>
    <s v="SEG"/>
    <s v="TER"/>
    <s v="QUA"/>
    <m/>
    <m/>
    <s v="SEG/TER/QUA - 21:00 - 22:00 "/>
    <s v="Callan Regular Turma"/>
    <s v="Callan Turma 3x semana"/>
    <s v="Turma Durham "/>
    <x v="1"/>
    <s v="19/07/22 (180-189/210)"/>
    <s v="nearly"/>
    <m/>
    <n v="44761"/>
    <m/>
    <n v="5"/>
    <n v="3"/>
    <s v="SEG/TER/QUA "/>
    <d v="1899-12-30T21:00:00"/>
    <d v="1899-12-30T22:00:00"/>
    <n v="21"/>
    <x v="1"/>
    <s v="Callan Turma 3x semana / SEG/TER/QUA - 21:00 - 22:00  / Stage 3 / Turma Durham "/>
    <s v=" Regular Turma"/>
    <x v="1"/>
  </r>
  <r>
    <s v="SEG"/>
    <s v="TER"/>
    <s v="QUA"/>
    <s v="QUI"/>
    <m/>
    <s v="SEG/TER/QUA/QUI - 07:00 - 08:00 "/>
    <s v="Callan Regular Turma"/>
    <s v="Callan Turma 4x semana"/>
    <s v="Turma Oxford "/>
    <x v="8"/>
    <s v="20/07/22 (review up to 592/602)"/>
    <s v="tidy"/>
    <n v="44263"/>
    <n v="44762"/>
    <m/>
    <n v="5"/>
    <n v="2"/>
    <s v="SEG/TER/QUA/QUI "/>
    <d v="1899-12-30T07:00:00"/>
    <d v="1899-12-30T08:00:00"/>
    <n v="7"/>
    <x v="0"/>
    <s v="Callan Turma 4x semana / SEG/TER/QUA/QUI - 07:00 - 08:00  / Stage 7 / Turma Oxford "/>
    <s v=" Regular Turma"/>
    <x v="1"/>
  </r>
  <r>
    <s v="SEG"/>
    <s v="TER"/>
    <s v="QUA"/>
    <s v="QUI"/>
    <m/>
    <s v="SEG/TER/QUA/QUI - 09:00 - 10:00 "/>
    <s v="Callan Regular Turma"/>
    <s v="Callan Turma 4x semana"/>
    <s v="Turma Kings Cross "/>
    <x v="7"/>
    <s v="20/07/22 (675 - 683/695)"/>
    <s v="Gathering"/>
    <n v="44655"/>
    <n v="44762"/>
    <m/>
    <n v="5"/>
    <n v="1"/>
    <s v="SEG/TER/QUA/QUI "/>
    <d v="1899-12-30T09:00:00"/>
    <d v="1899-12-30T10:00:00"/>
    <n v="9"/>
    <x v="0"/>
    <s v="Callan Turma 4x semana / SEG/TER/QUA/QUI - 09:00 - 10:00  / Stage 8 / Turma Kings Cross "/>
    <s v=" Regular Turma"/>
    <x v="1"/>
  </r>
  <r>
    <s v="SEG"/>
    <s v="TER"/>
    <s v="QUA"/>
    <s v="QUI"/>
    <m/>
    <s v="SEG/TER/QUA/QUI - 11:00 - 12:00 "/>
    <s v="Callan Regular Turma"/>
    <s v="Callan Turma 4x semana"/>
    <s v="Turma Manchester "/>
    <x v="2"/>
    <s v="20/07/22 (468 - 478/503)"/>
    <s v="Homework"/>
    <n v="44501"/>
    <n v="44783"/>
    <m/>
    <n v="5"/>
    <n v="1"/>
    <s v="SEG/TER/QUA/QUI "/>
    <d v="1899-12-30T11:00:00"/>
    <d v="1899-12-30T12:00:00"/>
    <n v="11"/>
    <x v="0"/>
    <s v="Callan Turma 4x semana / SEG/TER/QUA/QUI - 11:00 - 12:00  / Stage 6 / Turma Manchester "/>
    <s v=" Regular Turma"/>
    <x v="1"/>
  </r>
  <r>
    <s v="SEG"/>
    <s v="TER"/>
    <s v="QUA"/>
    <s v="QUI"/>
    <m/>
    <s v="SEG/TER/QUA/QUI - 15:00 - 16:00 "/>
    <s v="Callan Regular Turma"/>
    <s v="Callan Turma 4x semana"/>
    <s v="Turma Bristol "/>
    <x v="9"/>
    <s v="30/06/22 (NO SHOW/822)"/>
    <m/>
    <n v="44461"/>
    <n v="44816"/>
    <m/>
    <n v="5"/>
    <n v="0"/>
    <s v="SEG/TER/QUA/QUI "/>
    <d v="1899-12-30T15:00:00"/>
    <d v="1899-12-30T16:00:00"/>
    <n v="15"/>
    <x v="2"/>
    <s v="Callan Turma 4x semana / SEG/TER/QUA/QUI - 15:00 - 16:00  / Stage 9 / Turma Bristol "/>
    <s v=" Regular Turma"/>
    <x v="1"/>
  </r>
  <r>
    <s v="SEG"/>
    <s v="TER"/>
    <s v="QUA"/>
    <s v="QUI"/>
    <m/>
    <s v="SEG/TER/QUA/QUI - 15:00 - 16:00 "/>
    <s v="Callan Regular Turma"/>
    <s v="Callan Turma 4x semana"/>
    <s v="Turma Dublin "/>
    <x v="1"/>
    <s v="20/07/22 (185-193/210)"/>
    <s v="theatre"/>
    <n v="44578"/>
    <n v="44762"/>
    <m/>
    <n v="5"/>
    <n v="3"/>
    <s v="SEG/TER/QUA/QUI "/>
    <d v="1899-12-30T15:00:00"/>
    <d v="1899-12-30T16:00:00"/>
    <n v="15"/>
    <x v="2"/>
    <s v="Callan Turma 4x semana / SEG/TER/QUA/QUI - 15:00 - 16:00  / Stage 3 / Turma Dublin "/>
    <s v=" Regular Turma"/>
    <x v="1"/>
  </r>
  <r>
    <s v="SEG"/>
    <s v="TER"/>
    <s v="QUA"/>
    <s v="QUI"/>
    <m/>
    <s v="SEG/TER/QUA/QUI - 15:00 - 16:00 "/>
    <s v="Callan Regular Turma"/>
    <s v="Callan Turma 4x semana"/>
    <s v="Turma Knightsbridge "/>
    <x v="10"/>
    <s v="20/07/22 (348 - 561/413)"/>
    <s v="protect"/>
    <n v="44600"/>
    <n v="44789"/>
    <m/>
    <n v="5"/>
    <n v="2"/>
    <s v="SEG/TER/QUA/QUI "/>
    <d v="1899-12-30T15:00:00"/>
    <d v="1899-12-30T16:00:00"/>
    <n v="15"/>
    <x v="2"/>
    <s v="Callan Turma 4x semana / SEG/TER/QUA/QUI - 15:00 - 16:00  / Stage 5 / Turma Knightsbridge "/>
    <s v=" Regular Turma"/>
    <x v="1"/>
  </r>
  <r>
    <s v="SEG"/>
    <s v="TER"/>
    <s v="QUA"/>
    <s v="QUI"/>
    <m/>
    <s v="SEG/TER/QUA/QUI - 17:00 - 18:00 "/>
    <s v="Callan Regular Turma"/>
    <s v="Callan Turma 4x semana"/>
    <s v="Turma Westminster "/>
    <x v="10"/>
    <s v="23/06/22 (336-343/413)"/>
    <s v="Run"/>
    <n v="44406"/>
    <n v="44784"/>
    <m/>
    <n v="5"/>
    <n v="1"/>
    <s v="SEG/TER/QUA/QUI "/>
    <d v="1899-12-30T17:00:00"/>
    <d v="1899-12-30T18:00:00"/>
    <n v="17"/>
    <x v="2"/>
    <s v="Callan Turma 4x semana / SEG/TER/QUA/QUI - 17:00 - 18:00  / Stage 5 / Turma Westminster "/>
    <s v=" Regular Turma"/>
    <x v="1"/>
  </r>
  <r>
    <s v="SEG"/>
    <s v="TER"/>
    <s v="QUA"/>
    <s v="QUI"/>
    <m/>
    <s v="SEG/TER/QUA/QUI - 17:00 - 18:00 "/>
    <s v="Callan Regular Turma"/>
    <s v="Callan Turma 4x semana"/>
    <s v="Turma Paddington "/>
    <x v="3"/>
    <s v="20/07/22 (no show/52)"/>
    <m/>
    <n v="44613"/>
    <n v="44762"/>
    <m/>
    <n v="5"/>
    <n v="1"/>
    <s v="SEG/TER/QUA/QUI "/>
    <d v="1899-12-30T17:00:00"/>
    <d v="1899-12-30T18:00:00"/>
    <n v="17"/>
    <x v="2"/>
    <s v="Callan Turma 4x semana / SEG/TER/QUA/QUI - 17:00 - 18:00  / Stage 1 / Turma Paddington "/>
    <s v=" Regular Turma"/>
    <x v="1"/>
  </r>
  <r>
    <s v="SEG"/>
    <s v="TER"/>
    <s v="QUA"/>
    <s v="QUI"/>
    <m/>
    <s v="SEG/TER/QUA/QUI - 17:00 - 18:00 "/>
    <s v="Callan Regular Turma"/>
    <s v="Callan Turma 4x semana"/>
    <s v="Turma Marylebone "/>
    <x v="0"/>
    <s v="20/07/22 (99 - 109/128)"/>
    <s v="The most"/>
    <n v="44704"/>
    <n v="44769"/>
    <m/>
    <n v="5"/>
    <n v="2"/>
    <s v="SEG/TER/QUA/QUI "/>
    <d v="1899-12-30T17:00:00"/>
    <d v="1899-12-30T18:00:00"/>
    <n v="17"/>
    <x v="2"/>
    <s v="Callan Turma 4x semana / SEG/TER/QUA/QUI - 17:00 - 18:00  / Stage 2 / Turma Marylebone "/>
    <s v=" Regular Turma"/>
    <x v="1"/>
  </r>
  <r>
    <s v="SEG"/>
    <s v="TER"/>
    <s v="QUA"/>
    <s v="QUI"/>
    <m/>
    <s v="SEG/TER/QUA/QUI - 18:00 - 19:00 "/>
    <s v="Callan Regular Turma"/>
    <s v="Callan Turma 4x semana"/>
    <s v="Turma Northampton  "/>
    <x v="8"/>
    <s v="20/07/22 (no show/602)"/>
    <m/>
    <n v="44726"/>
    <n v="44802"/>
    <m/>
    <n v="5"/>
    <n v="2"/>
    <s v="SEG/TER/QUA/QUI "/>
    <d v="1899-12-30T18:00:00"/>
    <d v="1899-12-30T19:00:00"/>
    <n v="18"/>
    <x v="1"/>
    <s v="Callan Turma 4x semana / SEG/TER/QUA/QUI - 18:00 - 19:00  / Stage 7 / Turma Northampton  "/>
    <s v=" Regular Turma"/>
    <x v="1"/>
  </r>
  <r>
    <s v="SEG"/>
    <s v="TER"/>
    <s v="QUA"/>
    <s v="QUI"/>
    <m/>
    <s v="SEG/TER/QUA/QUI - 19:00 - 20:00 "/>
    <s v="Callan Regular Turma"/>
    <s v="Callan Turma 4x semana"/>
    <s v="Turma Basildon "/>
    <x v="12"/>
    <s v="20/07/22 (835-849/940)"/>
    <s v="sharp"/>
    <n v="44095"/>
    <n v="44812"/>
    <m/>
    <n v="5"/>
    <n v="2"/>
    <s v="SEG/TER/QUA/QUI "/>
    <d v="1899-12-30T19:00:00"/>
    <d v="1899-12-30T20:00:00"/>
    <n v="19"/>
    <x v="1"/>
    <s v="Callan Turma 4x semana / SEG/TER/QUA/QUI - 19:00 - 20:00  / Stage 10 / Turma Basildon "/>
    <s v=" Regular Turma"/>
    <x v="1"/>
  </r>
  <r>
    <s v="SEG"/>
    <s v="TER"/>
    <s v="QUA"/>
    <s v="QUI"/>
    <m/>
    <s v="SEG/TER/QUA/QUI - 19:00 - 20:00 "/>
    <s v="Callan Regular Turma"/>
    <s v="Callan Turma 4x semana"/>
    <s v="Turma Southampton "/>
    <x v="2"/>
    <s v="20/07/22 (review up to 465/503)"/>
    <s v="employee"/>
    <n v="44361"/>
    <n v="44762"/>
    <m/>
    <n v="5"/>
    <n v="2"/>
    <s v="SEG/TER/QUA/QUI "/>
    <d v="1899-12-30T19:00:00"/>
    <d v="1899-12-30T20:00:00"/>
    <n v="19"/>
    <x v="1"/>
    <s v="Callan Turma 4x semana / SEG/TER/QUA/QUI - 19:00 - 20:00  / Stage 6 / Turma Southampton "/>
    <s v=" Regular Turma"/>
    <x v="1"/>
  </r>
  <r>
    <s v="SEG"/>
    <s v="TER"/>
    <s v="QUA"/>
    <s v="QUI"/>
    <m/>
    <s v="SEG/TER/QUA/QUI - 19:00 - 20:00 "/>
    <s v="Callan Regular Turma"/>
    <s v="Callan Turma 4x semana"/>
    <s v="Turma Rugby "/>
    <x v="4"/>
    <s v="20/07/22 (242 - 250/313)"/>
    <s v="I'm sorry"/>
    <n v="44487"/>
    <n v="44816"/>
    <m/>
    <n v="5"/>
    <n v="3"/>
    <s v="SEG/TER/QUA/QUI "/>
    <d v="1899-12-30T19:00:00"/>
    <d v="1899-12-30T20:00:00"/>
    <n v="19"/>
    <x v="1"/>
    <s v="Callan Turma 4x semana / SEG/TER/QUA/QUI - 19:00 - 20:00  / Stage 4 / Turma Rugby "/>
    <s v=" Regular Turma"/>
    <x v="1"/>
  </r>
  <r>
    <s v="SEG"/>
    <s v="TER"/>
    <s v="QUA"/>
    <s v="QUI"/>
    <m/>
    <s v="SEG/TER/QUA/QUI - 20:00 - 21:00 "/>
    <s v="Callan Regular Turma"/>
    <s v="Callan Turma 4x semana"/>
    <s v="Turma Glasgow  "/>
    <x v="4"/>
    <s v="20/07/22 (251 - 260/313)"/>
    <s v="Therefore"/>
    <n v="44578"/>
    <n v="44784"/>
    <m/>
    <n v="5"/>
    <n v="3"/>
    <s v="SEG/TER/QUA/QUI "/>
    <d v="1899-12-30T20:00:00"/>
    <d v="1899-12-30T21:00:00"/>
    <n v="20"/>
    <x v="1"/>
    <s v="Callan Turma 4x semana / SEG/TER/QUA/QUI - 20:00 - 21:00  / Stage 4 / Turma Glasgow  "/>
    <s v=" Regular Turma"/>
    <x v="1"/>
  </r>
  <r>
    <s v="SEG"/>
    <s v="TER"/>
    <s v="QUA"/>
    <s v="QUI"/>
    <m/>
    <s v="SEG/TER/QUA/QUI - 20:00 - 21:00 "/>
    <s v="Callan Regular Turma"/>
    <s v="Callan Turma 4x semana"/>
    <s v="Turma Waterloo "/>
    <x v="1"/>
    <s v="20/07/22 (157-170/210)"/>
    <s v="Buy"/>
    <n v="44592"/>
    <n v="44784"/>
    <m/>
    <n v="5"/>
    <n v="1"/>
    <s v="SEG/TER/QUA/QUI "/>
    <d v="1899-12-30T20:00:00"/>
    <d v="1899-12-30T21:00:00"/>
    <n v="20"/>
    <x v="1"/>
    <s v="Callan Turma 4x semana / SEG/TER/QUA/QUI - 20:00 - 21:00  / Stage 3 / Turma Waterloo "/>
    <s v=" Regular Turma"/>
    <x v="1"/>
  </r>
  <r>
    <s v="SEG"/>
    <s v="TER"/>
    <s v="QUA"/>
    <s v="QUI"/>
    <m/>
    <s v="SEG/TER/QUA/QUI - 20:00 - 21:00 "/>
    <s v="Callan Regular Turma"/>
    <s v="Callan Turma 4x semana"/>
    <s v="Turma Stonehenge "/>
    <x v="10"/>
    <s v="20/07/22 (no show/413)"/>
    <m/>
    <n v="44622"/>
    <n v="44762"/>
    <m/>
    <n v="5"/>
    <n v="3"/>
    <s v="SEG/TER/QUA/QUI "/>
    <d v="1899-12-30T20:00:00"/>
    <d v="1899-12-30T21:00:00"/>
    <n v="20"/>
    <x v="1"/>
    <s v="Callan Turma 4x semana / SEG/TER/QUA/QUI - 20:00 - 21:00  / Stage 5 / Turma Stonehenge "/>
    <s v=" Regular Turma"/>
    <x v="1"/>
  </r>
  <r>
    <s v="SEG"/>
    <s v="TER"/>
    <s v="QUA"/>
    <s v="QUI"/>
    <m/>
    <s v="SEG/TER/QUA/QUI - 20:00 - 21:00 "/>
    <s v="Callan Regular Turma"/>
    <s v="Callan Turma 4x semana"/>
    <s v="Turma Clapham "/>
    <x v="0"/>
    <s v="20/07/22 (53-66/128)"/>
    <s v="Both"/>
    <n v="44718"/>
    <n v="44817"/>
    <m/>
    <n v="5"/>
    <n v="4"/>
    <s v="SEG/TER/QUA/QUI "/>
    <d v="1899-12-30T20:00:00"/>
    <d v="1899-12-30T21:00:00"/>
    <n v="20"/>
    <x v="1"/>
    <s v="Callan Turma 4x semana / SEG/TER/QUA/QUI - 20:00 - 21:00  / Stage 2 / Turma Clapham "/>
    <s v=" Regular Turma"/>
    <x v="1"/>
  </r>
  <r>
    <s v="SEG"/>
    <s v="TER"/>
    <s v="QUA"/>
    <s v="QUI"/>
    <m/>
    <s v="SEG/TER/QUA/QUI - 21:00 - 22:00 "/>
    <s v="Callan Regular Turma"/>
    <s v="Callan Turma 4x semana"/>
    <s v="Turma Portsmouth "/>
    <x v="8"/>
    <s v="19/07/22 (Finished Review/602)"/>
    <s v="Just do the job"/>
    <n v="44228"/>
    <n v="44761"/>
    <m/>
    <n v="5"/>
    <n v="4"/>
    <s v="SEG/TER/QUA/QUI "/>
    <d v="1899-12-30T21:00:00"/>
    <d v="1899-12-30T22:00:00"/>
    <n v="21"/>
    <x v="1"/>
    <s v="Callan Turma 4x semana / SEG/TER/QUA/QUI - 21:00 - 22:00  / Stage 7 / Turma Portsmouth "/>
    <s v=" Regular Turma"/>
    <x v="1"/>
  </r>
  <r>
    <s v="SEG"/>
    <s v="TER"/>
    <s v="QUA"/>
    <s v="QUI"/>
    <m/>
    <s v="SEG/TER/QUA/QUI - 21:00 - 22:00 "/>
    <s v="Callan Regular Turma"/>
    <s v="Callan Turma 4x semana"/>
    <s v="Turma Canterbury "/>
    <x v="2"/>
    <s v="19/07/22 (no show/503)"/>
    <s v="no show"/>
    <n v="44335"/>
    <n v="44830"/>
    <m/>
    <n v="5"/>
    <n v="2"/>
    <s v="SEG/TER/QUA/QUI "/>
    <d v="1899-12-30T21:00:00"/>
    <d v="1899-12-30T22:00:00"/>
    <n v="21"/>
    <x v="1"/>
    <s v="Callan Turma 4x semana / SEG/TER/QUA/QUI - 21:00 - 22:00  / Stage 6 / Turma Canterbury "/>
    <s v=" Regular Turma"/>
    <x v="1"/>
  </r>
  <r>
    <s v="SEG"/>
    <s v="TER"/>
    <s v="QUA"/>
    <s v="QUI"/>
    <m/>
    <s v="SEG/TER/QUA/QUI - 21:00 - 22:00 "/>
    <s v="Callan Regular Turma"/>
    <s v="Callan Turma 4x semana"/>
    <s v="Turma Bath "/>
    <x v="0"/>
    <s v="19/07/22 (124-131/128)"/>
    <s v="December"/>
    <n v="44592"/>
    <n v="44761"/>
    <m/>
    <n v="5"/>
    <n v="3"/>
    <s v="SEG/TER/QUA/QUI "/>
    <d v="1899-12-30T21:00:00"/>
    <d v="1899-12-30T22:00:00"/>
    <n v="21"/>
    <x v="1"/>
    <s v="Callan Turma 4x semana / SEG/TER/QUA/QUI - 21:00 - 22:00  / Stage 2 / Turma Bath "/>
    <s v=" Regular Turma"/>
    <x v="1"/>
  </r>
  <r>
    <s v="SEG"/>
    <s v="TER"/>
    <s v="QUA"/>
    <s v="QUI"/>
    <m/>
    <s v="SEG/TER/QUA/QUI - 21:00 - 22:00 "/>
    <s v="Callan Regular Turma"/>
    <s v="Callan Turma 4x semana"/>
    <s v="Turma Richmond "/>
    <x v="3"/>
    <s v="19/07/22 (1-14/52)"/>
    <s v="Fifteen"/>
    <n v="44760"/>
    <n v="44797"/>
    <m/>
    <n v="5"/>
    <n v="4"/>
    <s v="SEG/TER/QUA/QUI "/>
    <d v="1899-12-30T21:00:00"/>
    <d v="1899-12-30T22:00:00"/>
    <n v="21"/>
    <x v="1"/>
    <s v="Callan Turma 4x semana / SEG/TER/QUA/QUI - 21:00 - 22:00  / Stage 1 / Turma Richmond "/>
    <s v=" Regular Turma"/>
    <x v="1"/>
  </r>
  <r>
    <s v="SEG"/>
    <s v="TER"/>
    <s v="QUA"/>
    <s v="QUI"/>
    <s v="SEX"/>
    <s v="SEG/TER/QUA/QUI/SEX - 08:00 - 09:00 "/>
    <s v="Conversation"/>
    <s v="Conversation 2x semana"/>
    <s v="Turma Aula Extra "/>
    <x v="6"/>
    <s v="18/07/22 (320-327/0)"/>
    <s v="know of"/>
    <n v="44631"/>
    <n v="44760"/>
    <m/>
    <n v="5"/>
    <n v="1"/>
    <s v="SEG/TER/QUA/QUI/SEX "/>
    <d v="1899-12-30T08:00:00"/>
    <d v="1899-12-30T09:00:00"/>
    <n v="8"/>
    <x v="0"/>
    <s v="Conversation 2x semana / SEG/TER/QUA/QUI/SEX - 08:00 - 09:00  / Conversation / Turma Aula Extra "/>
    <s v="Conversation"/>
    <x v="2"/>
  </r>
  <r>
    <s v="SEG"/>
    <m/>
    <s v="QUA"/>
    <m/>
    <m/>
    <s v="SEG/QUA - 19:00 - 20:00 "/>
    <s v="Conversation"/>
    <s v="Conversation 2x semana"/>
    <s v="Josueldo "/>
    <x v="6"/>
    <s v="20/07/22 (0/0)"/>
    <s v="ing , infinitive ones  discussions ( verb T)"/>
    <n v="44299"/>
    <n v="44762"/>
    <m/>
    <n v="5"/>
    <n v="1"/>
    <s v="SEG/QUA "/>
    <d v="1899-12-30T19:00:00"/>
    <d v="1899-12-30T20:00:00"/>
    <n v="19"/>
    <x v="1"/>
    <s v="Conversation 2x semana / SEG/QUA - 19:00 - 20:00  / Conversation / Josueldo "/>
    <s v="Conversation"/>
    <x v="2"/>
  </r>
  <r>
    <s v="SEG"/>
    <s v="TER"/>
    <s v="QUA"/>
    <s v="QUI"/>
    <s v="SEX"/>
    <s v="SEG/TER/QUA/QUI/SEX - 08:00 - 09:00 "/>
    <s v="Conversation"/>
    <s v="Conversation 4 aulas mês"/>
    <s v="Treinamento "/>
    <x v="6"/>
    <s v="14/07/22 (Christian &amp; Mabi/0)"/>
    <s v="Basic Guidelines Reinforcement"/>
    <n v="44317"/>
    <n v="44756"/>
    <m/>
    <n v="5"/>
    <n v="0"/>
    <s v="SEG/TER/QUA/QUI/SEX "/>
    <d v="1899-12-30T08:00:00"/>
    <d v="1899-12-30T09:00:00"/>
    <n v="8"/>
    <x v="0"/>
    <s v="Conversation 4 aulas mês / SEG/TER/QUA/QUI/SEX - 08:00 - 09:00  / Conversation / Treinamento "/>
    <s v="Conversation"/>
    <x v="2"/>
  </r>
  <r>
    <m/>
    <s v="TER"/>
    <m/>
    <m/>
    <m/>
    <s v="TER - 16:00 - 17:00 "/>
    <s v="Conversation"/>
    <s v="Conversation 4 aulas mês"/>
    <s v="Amanda "/>
    <x v="6"/>
    <s v="19/07/22 (Conversation Class/0)"/>
    <m/>
    <n v="44419"/>
    <n v="44761"/>
    <m/>
    <n v="5"/>
    <n v="1"/>
    <s v="TER "/>
    <d v="1899-12-30T16:00:00"/>
    <d v="1899-12-30T17:00:00"/>
    <n v="16"/>
    <x v="2"/>
    <s v="Conversation 4 aulas mês / TER - 16:00 - 17:00  / Conversation / Amanda "/>
    <s v="Conversation"/>
    <x v="2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5">
  <r>
    <s v="SEG"/>
    <m/>
    <s v="QUA"/>
    <m/>
    <m/>
    <s v="Callan Regular Turma"/>
    <x v="0"/>
    <x v="0"/>
    <s v=" SEG/QUA - 07:00 - 08:00  / Stage 1 / Turma Baker Street "/>
    <n v="5"/>
    <x v="0"/>
    <n v="3"/>
    <n v="2"/>
    <s v="2"/>
    <n v="0"/>
    <n v="2"/>
    <x v="0"/>
    <x v="0"/>
    <x v="0"/>
    <s v=" 1"/>
    <n v="1"/>
    <x v="0"/>
  </r>
  <r>
    <s v="SEG"/>
    <m/>
    <s v="QUA"/>
    <m/>
    <m/>
    <s v="Callan Regular Turma"/>
    <x v="1"/>
    <x v="0"/>
    <s v=" SEG/QUA - 10:00 - 11:00  / Stage 2 / Turma Cambridge "/>
    <n v="5"/>
    <x v="0"/>
    <n v="3"/>
    <n v="2"/>
    <s v="2"/>
    <n v="0"/>
    <n v="2"/>
    <x v="1"/>
    <x v="1"/>
    <x v="1"/>
    <s v=" 2"/>
    <n v="0"/>
    <x v="1"/>
  </r>
  <r>
    <s v="SEG"/>
    <m/>
    <s v="QUA"/>
    <m/>
    <m/>
    <s v="Callan Regular Turma"/>
    <x v="2"/>
    <x v="0"/>
    <s v=" SEG/QUA - 16:00 - 17:00  / Stage 9 / Turma Kidlington "/>
    <n v="5"/>
    <x v="1"/>
    <n v="2"/>
    <n v="3"/>
    <s v="2"/>
    <n v="0"/>
    <n v="3"/>
    <x v="2"/>
    <x v="2"/>
    <x v="0"/>
    <s v=" 9"/>
    <n v="0"/>
    <x v="0"/>
  </r>
  <r>
    <s v="SEG"/>
    <m/>
    <s v="QUA"/>
    <m/>
    <m/>
    <s v="Callan Regular Turma"/>
    <x v="3"/>
    <x v="0"/>
    <s v=" SEG/QUA - 16:00 - 17:00  / Stage 3 / Turma St James "/>
    <n v="5"/>
    <x v="1"/>
    <n v="3"/>
    <n v="2"/>
    <s v="2"/>
    <n v="0"/>
    <n v="2"/>
    <x v="3"/>
    <x v="3"/>
    <x v="0"/>
    <s v=" 3"/>
    <n v="1"/>
    <x v="0"/>
  </r>
  <r>
    <s v="SEG"/>
    <m/>
    <s v="QUA"/>
    <m/>
    <m/>
    <s v="Callan Regular Turma"/>
    <x v="0"/>
    <x v="0"/>
    <s v=" SEG/QUA - 16:00 - 17:00  / Stage 1 / Turma Shoreditch "/>
    <n v="5"/>
    <x v="1"/>
    <n v="4"/>
    <n v="1"/>
    <s v="2"/>
    <n v="0"/>
    <n v="1"/>
    <x v="4"/>
    <x v="4"/>
    <x v="2"/>
    <s v=" 1"/>
    <n v="0"/>
    <x v="2"/>
  </r>
  <r>
    <s v="SEG"/>
    <m/>
    <s v="QUA"/>
    <m/>
    <m/>
    <s v="Callan Regular Turma"/>
    <x v="4"/>
    <x v="0"/>
    <s v=" SEG/QUA - 18:00 - 19:00  / Stage 4 / Turma Sheffield "/>
    <n v="5"/>
    <x v="2"/>
    <n v="1"/>
    <n v="4"/>
    <s v="2"/>
    <n v="0"/>
    <n v="4"/>
    <x v="5"/>
    <x v="5"/>
    <x v="3"/>
    <s v=" 4"/>
    <n v="0"/>
    <x v="3"/>
  </r>
  <r>
    <s v="SEG"/>
    <m/>
    <s v="QUA"/>
    <m/>
    <m/>
    <s v="Callan Regular Turma"/>
    <x v="4"/>
    <x v="0"/>
    <s v=" SEG/QUA - 19:00 - 20:00  / Stage 4 / Turma Whitechapel "/>
    <n v="5"/>
    <x v="2"/>
    <n v="4"/>
    <n v="1"/>
    <s v="2"/>
    <n v="0"/>
    <n v="1"/>
    <x v="6"/>
    <x v="6"/>
    <x v="2"/>
    <s v=" 4"/>
    <n v="0"/>
    <x v="2"/>
  </r>
  <r>
    <s v="SEG"/>
    <m/>
    <s v="QUA"/>
    <m/>
    <m/>
    <s v="Callan Regular Turma"/>
    <x v="0"/>
    <x v="0"/>
    <s v=" SEG/QUA - 19:00 - 20:00  / Stage 1 / Turma Brent Cross "/>
    <n v="5"/>
    <x v="2"/>
    <n v="3"/>
    <n v="2"/>
    <s v="2"/>
    <n v="0"/>
    <n v="2"/>
    <x v="7"/>
    <x v="7"/>
    <x v="0"/>
    <s v=" 1"/>
    <n v="1"/>
    <x v="0"/>
  </r>
  <r>
    <s v="SEG"/>
    <m/>
    <s v="QUA"/>
    <m/>
    <m/>
    <s v="Callan Regular Turma"/>
    <x v="5"/>
    <x v="0"/>
    <s v=" SEG/QUA - 20:00 - 21:00  / Stage 5 / Turma Leeds "/>
    <n v="5"/>
    <x v="2"/>
    <n v="2"/>
    <n v="3"/>
    <s v="2"/>
    <n v="0"/>
    <n v="3"/>
    <x v="8"/>
    <x v="8"/>
    <x v="0"/>
    <s v=" 5"/>
    <n v="0"/>
    <x v="0"/>
  </r>
  <r>
    <s v="SEG"/>
    <m/>
    <s v="QUA"/>
    <m/>
    <m/>
    <s v="Callan Regular Turma"/>
    <x v="0"/>
    <x v="0"/>
    <s v=" SEG/QUA - 20:00 - 21:00  / Stage 1 / Turma Bloomsbury "/>
    <n v="5"/>
    <x v="2"/>
    <n v="0"/>
    <n v="5"/>
    <s v="2"/>
    <n v="0"/>
    <n v="5"/>
    <x v="9"/>
    <x v="9"/>
    <x v="4"/>
    <s v=" 1"/>
    <n v="0"/>
    <x v="4"/>
  </r>
  <r>
    <s v="SEG"/>
    <m/>
    <s v="QUA"/>
    <m/>
    <m/>
    <s v="Callan Regular Turma"/>
    <x v="6"/>
    <x v="0"/>
    <s v=" SEG/QUA - 20:00 - 21:00  / Stage 6 / Turma Nottingham  "/>
    <n v="5"/>
    <x v="2"/>
    <n v="2"/>
    <n v="3"/>
    <s v="2"/>
    <n v="0"/>
    <n v="3"/>
    <x v="10"/>
    <x v="10"/>
    <x v="0"/>
    <s v=" 6"/>
    <n v="0"/>
    <x v="0"/>
  </r>
  <r>
    <m/>
    <s v="TER"/>
    <m/>
    <s v="QUI"/>
    <m/>
    <s v="Callan Regular Turma"/>
    <x v="0"/>
    <x v="0"/>
    <s v=" TER/QUI - 16:00 - 17:00  / Stage 1 / Turma Brixton "/>
    <n v="5"/>
    <x v="1"/>
    <n v="3"/>
    <n v="2"/>
    <s v="2"/>
    <n v="0"/>
    <n v="2"/>
    <x v="11"/>
    <x v="11"/>
    <x v="1"/>
    <s v=" 1"/>
    <n v="0"/>
    <x v="1"/>
  </r>
  <r>
    <m/>
    <s v="TER"/>
    <m/>
    <s v="QUI"/>
    <m/>
    <s v="Callan Regular Turma"/>
    <x v="4"/>
    <x v="0"/>
    <s v=" TER/QUI - 20:00 - 21:00  / Stage 4 / Turma Derby  "/>
    <n v="5"/>
    <x v="2"/>
    <n v="1"/>
    <n v="4"/>
    <s v="2"/>
    <n v="0"/>
    <n v="4"/>
    <x v="12"/>
    <x v="12"/>
    <x v="3"/>
    <s v=" 4"/>
    <n v="0"/>
    <x v="3"/>
  </r>
  <r>
    <s v="SEG"/>
    <s v="TER"/>
    <s v="QUA"/>
    <m/>
    <m/>
    <s v="Callan Regular Turma"/>
    <x v="3"/>
    <x v="1"/>
    <s v=" SEG/TER/QUA - 21:00 - 22:00  / Stage 3 / Turma Durham "/>
    <n v="5"/>
    <x v="2"/>
    <n v="3"/>
    <n v="2"/>
    <s v="2"/>
    <n v="0"/>
    <n v="2"/>
    <x v="13"/>
    <x v="13"/>
    <x v="1"/>
    <s v=" 3"/>
    <n v="0"/>
    <x v="1"/>
  </r>
  <r>
    <s v="SEG"/>
    <s v="TER"/>
    <s v="QUA"/>
    <s v="QUI"/>
    <m/>
    <s v="Callan Regular Turma"/>
    <x v="7"/>
    <x v="2"/>
    <s v=" SEG/TER/QUA/QUI - 07:00 - 08:00  / Stage 7 / Turma Oxford "/>
    <n v="5"/>
    <x v="0"/>
    <n v="2"/>
    <n v="3"/>
    <s v="2"/>
    <n v="0"/>
    <n v="3"/>
    <x v="14"/>
    <x v="14"/>
    <x v="0"/>
    <s v=" 7"/>
    <n v="0"/>
    <x v="0"/>
  </r>
  <r>
    <s v="SEG"/>
    <s v="TER"/>
    <s v="QUA"/>
    <s v="QUI"/>
    <m/>
    <s v="Callan Regular Turma"/>
    <x v="8"/>
    <x v="2"/>
    <s v=" SEG/TER/QUA/QUI - 09:00 - 10:00  / Stage 8 / Turma Kings Cross "/>
    <n v="5"/>
    <x v="0"/>
    <n v="1"/>
    <n v="4"/>
    <s v="2"/>
    <n v="0"/>
    <n v="4"/>
    <x v="15"/>
    <x v="15"/>
    <x v="3"/>
    <s v=" 8"/>
    <n v="0"/>
    <x v="3"/>
  </r>
  <r>
    <s v="SEG"/>
    <s v="TER"/>
    <s v="QUA"/>
    <s v="QUI"/>
    <m/>
    <s v="Callan Regular Turma"/>
    <x v="6"/>
    <x v="2"/>
    <s v=" SEG/TER/QUA/QUI - 11:00 - 12:00  / Stage 6 / Turma Manchester "/>
    <n v="5"/>
    <x v="0"/>
    <n v="1"/>
    <n v="4"/>
    <s v="2"/>
    <n v="0"/>
    <n v="4"/>
    <x v="16"/>
    <x v="16"/>
    <x v="3"/>
    <s v=" 6"/>
    <n v="0"/>
    <x v="3"/>
  </r>
  <r>
    <s v="SEG"/>
    <s v="TER"/>
    <s v="QUA"/>
    <s v="QUI"/>
    <m/>
    <s v="Callan Regular Turma"/>
    <x v="2"/>
    <x v="2"/>
    <s v=" SEG/TER/QUA/QUI - 15:00 - 16:00  / Stage 9 / Turma Bristol "/>
    <n v="5"/>
    <x v="1"/>
    <n v="0"/>
    <n v="5"/>
    <s v="2"/>
    <n v="0"/>
    <n v="5"/>
    <x v="17"/>
    <x v="17"/>
    <x v="4"/>
    <s v=" 9"/>
    <n v="0"/>
    <x v="4"/>
  </r>
  <r>
    <s v="SEG"/>
    <s v="TER"/>
    <s v="QUA"/>
    <s v="QUI"/>
    <m/>
    <s v="Callan Regular Turma"/>
    <x v="3"/>
    <x v="2"/>
    <s v=" SEG/TER/QUA/QUI - 15:00 - 16:00  / Stage 3 / Turma Dublin "/>
    <n v="5"/>
    <x v="1"/>
    <n v="3"/>
    <n v="2"/>
    <s v="2"/>
    <n v="0"/>
    <n v="2"/>
    <x v="18"/>
    <x v="18"/>
    <x v="1"/>
    <s v=" 3"/>
    <n v="0"/>
    <x v="1"/>
  </r>
  <r>
    <s v="SEG"/>
    <s v="TER"/>
    <s v="QUA"/>
    <s v="QUI"/>
    <m/>
    <s v="Callan Regular Turma"/>
    <x v="5"/>
    <x v="2"/>
    <s v=" SEG/TER/QUA/QUI - 15:00 - 16:00  / Stage 5 / Turma Knightsbridge "/>
    <n v="5"/>
    <x v="1"/>
    <n v="2"/>
    <n v="3"/>
    <s v="2"/>
    <n v="0"/>
    <n v="3"/>
    <x v="19"/>
    <x v="19"/>
    <x v="0"/>
    <s v=" 5"/>
    <n v="0"/>
    <x v="0"/>
  </r>
  <r>
    <s v="SEG"/>
    <s v="TER"/>
    <s v="QUA"/>
    <s v="QUI"/>
    <m/>
    <s v="Callan Regular Turma"/>
    <x v="5"/>
    <x v="2"/>
    <s v=" SEG/TER/QUA/QUI - 17:00 - 18:00  / Stage 5 / Turma Westminster "/>
    <n v="5"/>
    <x v="1"/>
    <n v="1"/>
    <n v="4"/>
    <s v="2"/>
    <n v="0"/>
    <n v="4"/>
    <x v="20"/>
    <x v="20"/>
    <x v="3"/>
    <s v=" 5"/>
    <n v="0"/>
    <x v="3"/>
  </r>
  <r>
    <s v="SEG"/>
    <s v="TER"/>
    <s v="QUA"/>
    <s v="QUI"/>
    <m/>
    <s v="Callan Regular Turma"/>
    <x v="0"/>
    <x v="2"/>
    <s v=" SEG/TER/QUA/QUI - 17:00 - 18:00  / Stage 1 / Turma Paddington "/>
    <n v="5"/>
    <x v="1"/>
    <n v="1"/>
    <n v="4"/>
    <s v="2"/>
    <n v="0"/>
    <n v="4"/>
    <x v="21"/>
    <x v="21"/>
    <x v="3"/>
    <s v=" 1"/>
    <n v="0"/>
    <x v="3"/>
  </r>
  <r>
    <s v="SEG"/>
    <s v="TER"/>
    <s v="QUA"/>
    <s v="QUI"/>
    <m/>
    <s v="Callan Regular Turma"/>
    <x v="1"/>
    <x v="2"/>
    <s v=" SEG/TER/QUA/QUI - 17:00 - 18:00  / Stage 2 / Turma Marylebone "/>
    <n v="5"/>
    <x v="1"/>
    <n v="2"/>
    <n v="3"/>
    <s v="2"/>
    <n v="0"/>
    <n v="3"/>
    <x v="22"/>
    <x v="22"/>
    <x v="0"/>
    <s v=" 2"/>
    <n v="0"/>
    <x v="0"/>
  </r>
  <r>
    <s v="SEG"/>
    <s v="TER"/>
    <s v="QUA"/>
    <s v="QUI"/>
    <m/>
    <s v="Callan Regular Turma"/>
    <x v="7"/>
    <x v="2"/>
    <s v=" SEG/TER/QUA/QUI - 18:00 - 19:00  / Stage 7 / Turma Northampton  "/>
    <n v="5"/>
    <x v="2"/>
    <n v="2"/>
    <n v="3"/>
    <s v="2"/>
    <n v="0"/>
    <n v="3"/>
    <x v="23"/>
    <x v="23"/>
    <x v="0"/>
    <s v=" 7"/>
    <n v="0"/>
    <x v="0"/>
  </r>
  <r>
    <s v="SEG"/>
    <s v="TER"/>
    <s v="QUA"/>
    <s v="QUI"/>
    <m/>
    <s v="Callan Regular Turma"/>
    <x v="9"/>
    <x v="2"/>
    <s v=" SEG/TER/QUA/QUI - 19:00 - 20:00  / Stage 10 / Turma Basildon "/>
    <n v="5"/>
    <x v="2"/>
    <n v="2"/>
    <n v="3"/>
    <s v="2"/>
    <n v="0"/>
    <n v="3"/>
    <x v="24"/>
    <x v="24"/>
    <x v="0"/>
    <s v=" 10"/>
    <n v="0"/>
    <x v="0"/>
  </r>
  <r>
    <s v="SEG"/>
    <s v="TER"/>
    <s v="QUA"/>
    <s v="QUI"/>
    <m/>
    <s v="Callan Regular Turma"/>
    <x v="6"/>
    <x v="2"/>
    <s v=" SEG/TER/QUA/QUI - 19:00 - 20:00  / Stage 6 / Turma Southampton "/>
    <n v="5"/>
    <x v="2"/>
    <n v="2"/>
    <n v="3"/>
    <s v="2"/>
    <n v="0"/>
    <n v="3"/>
    <x v="25"/>
    <x v="25"/>
    <x v="0"/>
    <s v=" 6"/>
    <n v="0"/>
    <x v="0"/>
  </r>
  <r>
    <s v="SEG"/>
    <s v="TER"/>
    <s v="QUA"/>
    <s v="QUI"/>
    <m/>
    <s v="Callan Regular Turma"/>
    <x v="4"/>
    <x v="2"/>
    <s v=" SEG/TER/QUA/QUI - 19:00 - 20:00  / Stage 4 / Turma Rugby "/>
    <n v="5"/>
    <x v="2"/>
    <n v="3"/>
    <n v="2"/>
    <s v="2"/>
    <n v="0"/>
    <n v="2"/>
    <x v="26"/>
    <x v="26"/>
    <x v="1"/>
    <s v=" 4"/>
    <n v="0"/>
    <x v="1"/>
  </r>
  <r>
    <s v="SEG"/>
    <s v="TER"/>
    <s v="QUA"/>
    <s v="QUI"/>
    <m/>
    <s v="Callan Regular Turma"/>
    <x v="4"/>
    <x v="2"/>
    <s v=" SEG/TER/QUA/QUI - 20:00 - 21:00  / Stage 4 / Turma Glasgow  "/>
    <n v="5"/>
    <x v="2"/>
    <n v="3"/>
    <n v="2"/>
    <s v="2"/>
    <n v="0"/>
    <n v="2"/>
    <x v="27"/>
    <x v="27"/>
    <x v="1"/>
    <s v=" 4"/>
    <n v="0"/>
    <x v="1"/>
  </r>
  <r>
    <s v="SEG"/>
    <s v="TER"/>
    <s v="QUA"/>
    <s v="QUI"/>
    <m/>
    <s v="Callan Regular Turma"/>
    <x v="3"/>
    <x v="2"/>
    <s v=" SEG/TER/QUA/QUI - 20:00 - 21:00  / Stage 3 / Turma Waterloo "/>
    <n v="5"/>
    <x v="2"/>
    <n v="1"/>
    <n v="4"/>
    <s v="2"/>
    <n v="0"/>
    <n v="4"/>
    <x v="28"/>
    <x v="28"/>
    <x v="3"/>
    <s v=" 3"/>
    <n v="0"/>
    <x v="3"/>
  </r>
  <r>
    <s v="SEG"/>
    <s v="TER"/>
    <s v="QUA"/>
    <s v="QUI"/>
    <m/>
    <s v="Callan Regular Turma"/>
    <x v="5"/>
    <x v="2"/>
    <s v=" SEG/TER/QUA/QUI - 20:00 - 21:00  / Stage 5 / Turma Stonehenge "/>
    <n v="5"/>
    <x v="2"/>
    <n v="3"/>
    <n v="2"/>
    <s v="2"/>
    <n v="0"/>
    <n v="2"/>
    <x v="29"/>
    <x v="29"/>
    <x v="1"/>
    <s v=" 5"/>
    <n v="0"/>
    <x v="1"/>
  </r>
  <r>
    <s v="SEG"/>
    <s v="TER"/>
    <s v="QUA"/>
    <s v="QUI"/>
    <m/>
    <s v="Callan Regular Turma"/>
    <x v="1"/>
    <x v="2"/>
    <s v=" SEG/TER/QUA/QUI - 20:00 - 21:00  / Stage 2 / Turma Clapham "/>
    <n v="5"/>
    <x v="2"/>
    <n v="4"/>
    <n v="1"/>
    <s v="2"/>
    <n v="0"/>
    <n v="1"/>
    <x v="30"/>
    <x v="30"/>
    <x v="2"/>
    <s v=" 2"/>
    <n v="0"/>
    <x v="2"/>
  </r>
  <r>
    <s v="SEG"/>
    <s v="TER"/>
    <s v="QUA"/>
    <s v="QUI"/>
    <m/>
    <s v="Callan Regular Turma"/>
    <x v="7"/>
    <x v="2"/>
    <s v=" SEG/TER/QUA/QUI - 21:00 - 22:00  / Stage 7 / Turma Portsmouth "/>
    <n v="5"/>
    <x v="2"/>
    <n v="4"/>
    <n v="1"/>
    <s v="2"/>
    <n v="0"/>
    <n v="1"/>
    <x v="31"/>
    <x v="31"/>
    <x v="2"/>
    <s v=" 7"/>
    <n v="0"/>
    <x v="2"/>
  </r>
  <r>
    <s v="SEG"/>
    <s v="TER"/>
    <s v="QUA"/>
    <s v="QUI"/>
    <m/>
    <s v="Callan Regular Turma"/>
    <x v="6"/>
    <x v="2"/>
    <s v=" SEG/TER/QUA/QUI - 21:00 - 22:00  / Stage 6 / Turma Canterbury "/>
    <n v="5"/>
    <x v="2"/>
    <n v="2"/>
    <n v="3"/>
    <s v="2"/>
    <n v="0"/>
    <n v="3"/>
    <x v="32"/>
    <x v="32"/>
    <x v="0"/>
    <s v=" 6"/>
    <n v="0"/>
    <x v="0"/>
  </r>
  <r>
    <s v="SEG"/>
    <s v="TER"/>
    <s v="QUA"/>
    <s v="QUI"/>
    <m/>
    <s v="Callan Regular Turma"/>
    <x v="1"/>
    <x v="2"/>
    <s v=" SEG/TER/QUA/QUI - 21:00 - 22:00  / Stage 2 / Turma Bath "/>
    <n v="5"/>
    <x v="2"/>
    <n v="3"/>
    <n v="2"/>
    <s v="2"/>
    <n v="0"/>
    <n v="2"/>
    <x v="33"/>
    <x v="33"/>
    <x v="1"/>
    <s v=" 2"/>
    <n v="0"/>
    <x v="1"/>
  </r>
  <r>
    <s v="SEG"/>
    <s v="TER"/>
    <s v="QUA"/>
    <s v="QUI"/>
    <m/>
    <s v="Callan Regular Turma"/>
    <x v="0"/>
    <x v="2"/>
    <s v=" SEG/TER/QUA/QUI - 21:00 - 22:00  / Stage 1 / Turma Richmond "/>
    <n v="5"/>
    <x v="2"/>
    <n v="4"/>
    <n v="1"/>
    <s v="2"/>
    <n v="0"/>
    <n v="1"/>
    <x v="34"/>
    <x v="34"/>
    <x v="2"/>
    <s v=" 1"/>
    <n v="0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8F99ED-D9A6-48EB-9A97-BE56AE7C1963}" name="TD_Seg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4" rowHeaderCaption="Turno ">
  <location ref="X7:X8" firstHeaderRow="1" firstDataRow="1" firstDataCol="0"/>
  <pivotFields count="22">
    <pivotField dataField="1" showAll="0"/>
    <pivotField showAll="0"/>
    <pivotField showAll="0"/>
    <pivotField showAll="0"/>
    <pivotField showAll="0"/>
    <pivotField showAll="0"/>
    <pivotField showAll="0" sortType="descending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Items count="1">
    <i/>
  </rowItems>
  <colItems count="1">
    <i/>
  </colItems>
  <dataFields count="1">
    <dataField name="SEG " fld="0" subtotal="count" baseField="0" baseItem="0"/>
  </dataFields>
  <formats count="9">
    <format dxfId="197">
      <pivotArea field="7" type="button" dataOnly="0" labelOnly="1" outline="0"/>
    </format>
    <format dxfId="196">
      <pivotArea dataOnly="0" labelOnly="1" outline="0" axis="axisValues" fieldPosition="0"/>
    </format>
    <format dxfId="195">
      <pivotArea outline="0" collapsedLevelsAreSubtotals="1" fieldPosition="0"/>
    </format>
    <format dxfId="194">
      <pivotArea dataOnly="0" labelOnly="1" grandCol="1" outline="0" fieldPosition="0"/>
    </format>
    <format dxfId="193">
      <pivotArea outline="0" collapsedLevelsAreSubtotals="1" fieldPosition="0"/>
    </format>
    <format dxfId="192">
      <pivotArea dataOnly="0" labelOnly="1" grandCol="1" outline="0" fieldPosition="0"/>
    </format>
    <format dxfId="191">
      <pivotArea outline="0" collapsedLevelsAreSubtotals="1" fieldPosition="0"/>
    </format>
    <format dxfId="190">
      <pivotArea outline="0" collapsedLevelsAreSubtotals="1" fieldPosition="0"/>
    </format>
    <format dxfId="189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EE2AF4-E020-471D-9FF4-DC236504F940}" name="TD_SEX_D1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J7:J8" firstHeaderRow="1" firstDataRow="1" firstDataCol="0"/>
  <pivotFields count="25"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5">
        <item x="0"/>
        <item x="2"/>
        <item m="1" x="3"/>
        <item x="1"/>
        <item t="default"/>
      </items>
    </pivotField>
  </pivotFields>
  <rowItems count="1">
    <i/>
  </rowItems>
  <colItems count="1">
    <i/>
  </colItems>
  <dataFields count="1">
    <dataField name="SEX " fld="4" subtotal="count" baseField="0" baseItem="100"/>
  </dataFields>
  <formats count="4">
    <format dxfId="237">
      <pivotArea type="all" dataOnly="0" outline="0" fieldPosition="0"/>
    </format>
    <format dxfId="236">
      <pivotArea outline="0" collapsedLevelsAreSubtotals="1" fieldPosition="0"/>
    </format>
    <format dxfId="235">
      <pivotArea dataOnly="0" labelOnly="1" outline="0" axis="axisValues" fieldPosition="0"/>
    </format>
    <format dxfId="234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2D84BC-8D35-48AA-8404-B0C4BEB99D70}" name="TD_SEG_D1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5">
  <location ref="F7:F8" firstHeaderRow="1" firstDataRow="1" firstDataCol="0"/>
  <pivotFields count="25"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5">
        <item x="0"/>
        <item x="2"/>
        <item m="1" x="3"/>
        <item x="1"/>
        <item t="default"/>
      </items>
    </pivotField>
  </pivotFields>
  <rowItems count="1">
    <i/>
  </rowItems>
  <colItems count="1">
    <i/>
  </colItems>
  <dataFields count="1">
    <dataField name="SEG " fld="0" subtotal="count" baseField="0" baseItem="100"/>
  </dataFields>
  <formats count="4">
    <format dxfId="241">
      <pivotArea type="all" dataOnly="0" outline="0" fieldPosition="0"/>
    </format>
    <format dxfId="240">
      <pivotArea outline="0" collapsedLevelsAreSubtotals="1" fieldPosition="0"/>
    </format>
    <format dxfId="239">
      <pivotArea dataOnly="0" labelOnly="1" outline="0" axis="axisValues" fieldPosition="0"/>
    </format>
    <format dxfId="238">
      <pivotArea outline="0" collapsedLevelsAreSubtotals="1" fieldPosition="0"/>
    </format>
  </formats>
  <chartFormats count="1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5A3C0A-5864-4472-8E7B-1A13615E2649}" name="Tabela dinâmica3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1" rowHeaderCaption="Turma   ">
  <location ref="AK10:AL12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name="Tab_EStágio" showAll="0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dataField="1" showAll="0"/>
    <pivotField showAll="0"/>
    <pivotField showAll="0"/>
    <pivotField showAll="0"/>
    <pivotField showAll="0"/>
    <pivotField axis="axisRow"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Fields count="1">
    <field x="16"/>
  </rowFields>
  <rowItems count="2">
    <i>
      <x v="10"/>
    </i>
    <i t="grand">
      <x/>
    </i>
  </rowItems>
  <colItems count="1">
    <i/>
  </colItems>
  <dataFields count="1">
    <dataField name="Alunos_Ativos  " fld="11" baseField="16" baseItem="0"/>
  </dataFields>
  <formats count="6">
    <format dxfId="247">
      <pivotArea field="7" type="button" dataOnly="0" labelOnly="1" outline="0"/>
    </format>
    <format dxfId="246">
      <pivotArea dataOnly="0" labelOnly="1" outline="0" axis="axisValues" fieldPosition="0"/>
    </format>
    <format dxfId="245">
      <pivotArea outline="0" collapsedLevelsAreSubtotals="1" fieldPosition="0"/>
    </format>
    <format dxfId="244">
      <pivotArea dataOnly="0" labelOnly="1" grandCol="1" outline="0" fieldPosition="0"/>
    </format>
    <format dxfId="243">
      <pivotArea outline="0" collapsedLevelsAreSubtotals="1" fieldPosition="0"/>
    </format>
    <format dxfId="242">
      <pivotArea dataOnly="0" labelOnly="1" grandCol="1" outline="0" fieldPosition="0"/>
    </format>
  </formats>
  <pivotTableStyleInfo name="PivotStyleDark1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0FA717-5FBF-4547-8DE2-F138E887ED3D}" name="Tabela dinâmica17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37" rowHeaderCaption="Cursos">
  <location ref="K27:L31" firstHeaderRow="1" firstDataRow="1" firstDataCol="1"/>
  <pivotFields count="25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descending">
      <items count="5">
        <item x="0"/>
        <item x="2"/>
        <item x="1"/>
        <item m="1"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4"/>
  </rowFields>
  <rowItems count="4">
    <i>
      <x v="1"/>
    </i>
    <i>
      <x v="2"/>
    </i>
    <i>
      <x/>
    </i>
    <i t="grand">
      <x/>
    </i>
  </rowItems>
  <colItems count="1">
    <i/>
  </colItems>
  <dataFields count="1">
    <dataField name="Contagem de Perfil_numero_alunos" fld="24" subtotal="count" baseField="0" baseItem="0"/>
  </dataFields>
  <chartFormats count="31">
    <chartFormat chart="1" format="1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2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1" format="13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1" format="14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14" format="3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32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14" format="33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14" format="34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22" format="3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40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22" format="41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22" format="42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30" format="3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0" format="38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30" format="39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30" format="40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30" format="41">
      <pivotArea type="data" outline="0" fieldPosition="0">
        <references count="2">
          <reference field="4294967294" count="1" selected="0">
            <x v="0"/>
          </reference>
          <reference field="24" count="1" selected="0">
            <x v="3"/>
          </reference>
        </references>
      </pivotArea>
    </chartFormat>
    <chartFormat chart="31" format="4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1" format="42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31" format="43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31" format="44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31" format="45">
      <pivotArea type="data" outline="0" fieldPosition="0">
        <references count="2">
          <reference field="4294967294" count="1" selected="0">
            <x v="0"/>
          </reference>
          <reference field="24" count="1" selected="0">
            <x v="3"/>
          </reference>
        </references>
      </pivotArea>
    </chartFormat>
    <chartFormat chart="32" format="4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2" format="46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32" format="47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32" format="48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32" format="49">
      <pivotArea type="data" outline="0" fieldPosition="0">
        <references count="2">
          <reference field="4294967294" count="1" selected="0">
            <x v="0"/>
          </reference>
          <reference field="24" count="1" selected="0">
            <x v="3"/>
          </reference>
        </references>
      </pivotArea>
    </chartFormat>
    <chartFormat chart="36" format="4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6" format="47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36" format="48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36" format="49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25A1C3-C64C-4D73-8ED8-9C3D2C6B1378}" name="TD_Turma_resumo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1" rowHeaderCaption="Cursos (Turma)">
  <location ref="AG7:AG9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Fields count="1">
    <field x="16"/>
  </rowFields>
  <rowItems count="2">
    <i>
      <x v="10"/>
    </i>
    <i t="grand">
      <x/>
    </i>
  </rowItems>
  <colItems count="1">
    <i/>
  </colItems>
  <formats count="2">
    <format dxfId="249">
      <pivotArea field="7" type="button" dataOnly="0" labelOnly="1" outline="0"/>
    </format>
    <format dxfId="248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9DA7B1-31E0-4C47-9512-49475EE9ECDD}" name="Tab_Estagio(n)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1" rowHeaderCaption="Estágio ">
  <location ref="AD7:AE9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name="Tab_EStágio" axis="axisRow" dataField="1" showAll="0" sortType="descending">
      <items count="11">
        <item x="2"/>
        <item x="8"/>
        <item x="7"/>
        <item x="6"/>
        <item x="5"/>
        <item x="4"/>
        <item x="3"/>
        <item x="1"/>
        <item x="9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Fields count="1">
    <field x="6"/>
  </rowFields>
  <rowItems count="2">
    <i>
      <x v="5"/>
    </i>
    <i t="grand">
      <x/>
    </i>
  </rowItems>
  <colItems count="1">
    <i/>
  </colItems>
  <dataFields count="1">
    <dataField name="Total  " fld="6" subtotal="count" baseField="6" baseItem="9"/>
  </dataFields>
  <formats count="8">
    <format dxfId="257">
      <pivotArea field="7" type="button" dataOnly="0" labelOnly="1" outline="0"/>
    </format>
    <format dxfId="256">
      <pivotArea dataOnly="0" labelOnly="1" outline="0" axis="axisValues" fieldPosition="0"/>
    </format>
    <format dxfId="255">
      <pivotArea outline="0" collapsedLevelsAreSubtotals="1" fieldPosition="0"/>
    </format>
    <format dxfId="254">
      <pivotArea dataOnly="0" labelOnly="1" fieldPosition="0">
        <references count="1">
          <reference field="6" count="0"/>
        </references>
      </pivotArea>
    </format>
    <format dxfId="253">
      <pivotArea dataOnly="0" labelOnly="1" grandCol="1" outline="0" fieldPosition="0"/>
    </format>
    <format dxfId="252">
      <pivotArea outline="0" collapsedLevelsAreSubtotals="1" fieldPosition="0"/>
    </format>
    <format dxfId="251">
      <pivotArea dataOnly="0" labelOnly="1" fieldPosition="0">
        <references count="1">
          <reference field="6" count="0"/>
        </references>
      </pivotArea>
    </format>
    <format dxfId="250">
      <pivotArea dataOnly="0" labelOnly="1" grandCol="1" outline="0" fieldPosition="0"/>
    </format>
  </formats>
  <pivotTableStyleInfo name="PivotStyleDark1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F1B5D4-76CC-4AB7-AE80-BA28361D2463}" name="TD_Turno_D1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57" rowHeaderCaption="Cursos">
  <location ref="L7:M11" firstHeaderRow="1" firstDataRow="1" firstDataCol="1"/>
  <pivotFields count="25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descending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>
      <items count="5">
        <item x="0"/>
        <item x="2"/>
        <item m="1" x="3"/>
        <item x="1"/>
        <item t="default"/>
      </items>
    </pivotField>
  </pivotFields>
  <rowFields count="1">
    <field x="21"/>
  </rowFields>
  <rowItems count="4">
    <i>
      <x v="1"/>
    </i>
    <i>
      <x v="2"/>
    </i>
    <i>
      <x/>
    </i>
    <i t="grand">
      <x/>
    </i>
  </rowItems>
  <colItems count="1">
    <i/>
  </colItems>
  <dataFields count="1">
    <dataField name="Contagem de Turno" fld="21" subtotal="count" baseField="0" baseItem="0"/>
  </dataFields>
  <chartFormats count="8">
    <chartFormat chart="46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6" format="17">
      <pivotArea type="data" outline="0" fieldPosition="0">
        <references count="2">
          <reference field="4294967294" count="1" selected="0">
            <x v="0"/>
          </reference>
          <reference field="21" count="1" selected="0">
            <x v="0"/>
          </reference>
        </references>
      </pivotArea>
    </chartFormat>
    <chartFormat chart="46" format="18">
      <pivotArea type="data" outline="0" fieldPosition="0">
        <references count="2">
          <reference field="4294967294" count="1" selected="0">
            <x v="0"/>
          </reference>
          <reference field="21" count="1" selected="0">
            <x v="1"/>
          </reference>
        </references>
      </pivotArea>
    </chartFormat>
    <chartFormat chart="46" format="19">
      <pivotArea type="data" outline="0" fieldPosition="0">
        <references count="2">
          <reference field="4294967294" count="1" selected="0">
            <x v="0"/>
          </reference>
          <reference field="21" count="1" selected="0">
            <x v="2"/>
          </reference>
        </references>
      </pivotArea>
    </chartFormat>
    <chartFormat chart="54" format="4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4" format="45">
      <pivotArea type="data" outline="0" fieldPosition="0">
        <references count="2">
          <reference field="4294967294" count="1" selected="0">
            <x v="0"/>
          </reference>
          <reference field="21" count="1" selected="0">
            <x v="1"/>
          </reference>
        </references>
      </pivotArea>
    </chartFormat>
    <chartFormat chart="54" format="46">
      <pivotArea type="data" outline="0" fieldPosition="0">
        <references count="2">
          <reference field="4294967294" count="1" selected="0">
            <x v="0"/>
          </reference>
          <reference field="21" count="1" selected="0">
            <x v="2"/>
          </reference>
        </references>
      </pivotArea>
    </chartFormat>
    <chartFormat chart="54" format="47">
      <pivotArea type="data" outline="0" fieldPosition="0">
        <references count="2">
          <reference field="4294967294" count="1" selected="0">
            <x v="0"/>
          </reference>
          <reference field="21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90D98D-E9D7-4432-951A-6956B96B39AE}" name="TD_Bolsistas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1" rowHeaderCaption="Turma ">
  <location ref="AQ10:AR12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name="Tab_EStágio" showAll="0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dataField="1" showAll="0"/>
    <pivotField showAll="0"/>
  </pivotFields>
  <rowFields count="1">
    <field x="16"/>
  </rowFields>
  <rowItems count="2">
    <i>
      <x v="10"/>
    </i>
    <i t="grand">
      <x/>
    </i>
  </rowItems>
  <colItems count="1">
    <i/>
  </colItems>
  <dataFields count="1">
    <dataField name="Bolsistas" fld="20" baseField="16" baseItem="0"/>
  </dataFields>
  <formats count="6">
    <format dxfId="263">
      <pivotArea field="7" type="button" dataOnly="0" labelOnly="1" outline="0"/>
    </format>
    <format dxfId="262">
      <pivotArea dataOnly="0" labelOnly="1" outline="0" axis="axisValues" fieldPosition="0"/>
    </format>
    <format dxfId="261">
      <pivotArea outline="0" collapsedLevelsAreSubtotals="1" fieldPosition="0"/>
    </format>
    <format dxfId="260">
      <pivotArea dataOnly="0" labelOnly="1" grandCol="1" outline="0" fieldPosition="0"/>
    </format>
    <format dxfId="259">
      <pivotArea outline="0" collapsedLevelsAreSubtotals="1" fieldPosition="0"/>
    </format>
    <format dxfId="258">
      <pivotArea dataOnly="0" labelOnly="1" grandCol="1" outline="0" fieldPosition="0"/>
    </format>
  </formats>
  <pivotTableStyleInfo name="PivotStyleDark17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B5EA95-1D66-4DE2-8CA0-AAA0ABCD20D7}" name="TD_TER_D1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G7:G8" firstHeaderRow="1" firstDataRow="1" firstDataCol="0"/>
  <pivotFields count="25"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5">
        <item x="0"/>
        <item x="2"/>
        <item m="1" x="3"/>
        <item x="1"/>
        <item t="default"/>
      </items>
    </pivotField>
  </pivotFields>
  <rowItems count="1">
    <i/>
  </rowItems>
  <colItems count="1">
    <i/>
  </colItems>
  <dataFields count="1">
    <dataField name="TER " fld="1" subtotal="count" baseField="0" baseItem="100"/>
  </dataFields>
  <formats count="4">
    <format dxfId="267">
      <pivotArea type="all" dataOnly="0" outline="0" fieldPosition="0"/>
    </format>
    <format dxfId="266">
      <pivotArea outline="0" collapsedLevelsAreSubtotals="1" fieldPosition="0"/>
    </format>
    <format dxfId="265">
      <pivotArea dataOnly="0" labelOnly="1" outline="0" axis="axisValues" fieldPosition="0"/>
    </format>
    <format dxfId="264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1A9848-6913-4BD8-85EC-28B73C198165}" name="TD_QUA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 rowHeaderCaption="Turno ">
  <location ref="Z7:Z8" firstHeaderRow="1" firstDataRow="1" firstDataCol="0"/>
  <pivotFields count="22">
    <pivotField showAll="0"/>
    <pivotField showAll="0"/>
    <pivotField dataField="1" showAll="0"/>
    <pivotField showAll="0"/>
    <pivotField showAll="0"/>
    <pivotField showAll="0"/>
    <pivotField showAll="0" sortType="descending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Items count="1">
    <i/>
  </rowItems>
  <colItems count="1">
    <i/>
  </colItems>
  <dataFields count="1">
    <dataField name="QUA " fld="2" subtotal="count" baseField="0" baseItem="100"/>
  </dataFields>
  <formats count="8">
    <format dxfId="275">
      <pivotArea field="7" type="button" dataOnly="0" labelOnly="1" outline="0"/>
    </format>
    <format dxfId="274">
      <pivotArea dataOnly="0" labelOnly="1" outline="0" axis="axisValues" fieldPosition="0"/>
    </format>
    <format dxfId="273">
      <pivotArea outline="0" collapsedLevelsAreSubtotals="1" fieldPosition="0"/>
    </format>
    <format dxfId="272">
      <pivotArea dataOnly="0" labelOnly="1" grandCol="1" outline="0" fieldPosition="0"/>
    </format>
    <format dxfId="271">
      <pivotArea outline="0" collapsedLevelsAreSubtotals="1" fieldPosition="0"/>
    </format>
    <format dxfId="270">
      <pivotArea dataOnly="0" labelOnly="1" grandCol="1" outline="0" fieldPosition="0"/>
    </format>
    <format dxfId="269">
      <pivotArea outline="0" collapsedLevelsAreSubtotals="1" fieldPosition="0"/>
    </format>
    <format dxfId="268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9A10ED-F092-4437-A24C-CC6F4CB71A7A}" name="TD_Turno_Aulas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7" rowHeaderCaption="Turno ">
  <location ref="U7:V9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axis="axisRow" dataField="1" showAll="0" sortType="ascending">
      <items count="4">
        <item x="0"/>
        <item x="2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Fields count="1">
    <field x="10"/>
  </rowFields>
  <rowItems count="2">
    <i>
      <x v="1"/>
    </i>
    <i t="grand">
      <x/>
    </i>
  </rowItems>
  <colItems count="1">
    <i/>
  </colItems>
  <dataFields count="1">
    <dataField name="Total  " fld="10" subtotal="count" baseField="4" baseItem="0"/>
  </dataFields>
  <formats count="2">
    <format dxfId="199">
      <pivotArea field="7" type="button" dataOnly="0" labelOnly="1" outline="0"/>
    </format>
    <format dxfId="198">
      <pivotArea dataOnly="0" labelOnly="1" outline="0" axis="axisValues" fieldPosition="0"/>
    </format>
  </formats>
  <chartFormats count="4">
    <chartFormat chart="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">
      <pivotArea type="data" outline="0" fieldPosition="0">
        <references count="2">
          <reference field="4294967294" count="1" selected="0">
            <x v="0"/>
          </reference>
          <reference field="10" count="1" selected="0">
            <x v="0"/>
          </reference>
        </references>
      </pivotArea>
    </chartFormat>
    <chartFormat chart="9" format="2">
      <pivotArea type="data" outline="0" fieldPosition="0">
        <references count="2">
          <reference field="4294967294" count="1" selected="0">
            <x v="0"/>
          </reference>
          <reference field="10" count="1" selected="0">
            <x v="2"/>
          </reference>
        </references>
      </pivotArea>
    </chartFormat>
    <chartFormat chart="9" format="3">
      <pivotArea type="data" outline="0" fieldPosition="0">
        <references count="2">
          <reference field="4294967294" count="1" selected="0">
            <x v="0"/>
          </reference>
          <reference field="10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6EDC12-9448-4CBB-BD01-6DE688962DB6}" name="TD_Perfil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1" rowHeaderCaption="Cursos (Turma)">
  <location ref="AI7:AI9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axis="axisRow" showAll="0">
      <items count="36">
        <item x="0"/>
        <item x="24"/>
        <item x="33"/>
        <item x="9"/>
        <item x="7"/>
        <item x="17"/>
        <item x="11"/>
        <item x="1"/>
        <item x="32"/>
        <item x="30"/>
        <item x="12"/>
        <item x="18"/>
        <item x="13"/>
        <item x="27"/>
        <item x="2"/>
        <item x="15"/>
        <item x="19"/>
        <item x="8"/>
        <item x="16"/>
        <item x="22"/>
        <item x="23"/>
        <item x="10"/>
        <item x="14"/>
        <item x="21"/>
        <item x="31"/>
        <item x="34"/>
        <item x="26"/>
        <item x="5"/>
        <item x="4"/>
        <item x="25"/>
        <item x="3"/>
        <item x="29"/>
        <item x="28"/>
        <item x="20"/>
        <item x="6"/>
        <item t="default"/>
      </items>
    </pivotField>
    <pivotField showAll="0"/>
    <pivotField showAll="0"/>
    <pivotField showAll="0"/>
    <pivotField showAll="0"/>
  </pivotFields>
  <rowFields count="1">
    <field x="17"/>
  </rowFields>
  <rowItems count="2">
    <i>
      <x v="10"/>
    </i>
    <i t="grand">
      <x/>
    </i>
  </rowItems>
  <colItems count="1">
    <i/>
  </colItems>
  <formats count="2">
    <format dxfId="277">
      <pivotArea field="7" type="button" dataOnly="0" labelOnly="1" outline="0"/>
    </format>
    <format dxfId="276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8BDE86-4077-410C-B527-8E4927C8D7B7}" name="TD_PGeral_Cursos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6" rowHeaderCaption="Cursos">
  <location ref="C13:E17" firstHeaderRow="0" firstDataRow="1" firstDataCol="1"/>
  <pivotFields count="25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descending">
      <items count="5">
        <item x="0"/>
        <item x="2"/>
        <item x="1"/>
        <item m="1"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4"/>
  </rowFields>
  <rowItems count="4">
    <i>
      <x v="1"/>
    </i>
    <i>
      <x v="2"/>
    </i>
    <i>
      <x/>
    </i>
    <i t="grand">
      <x/>
    </i>
  </rowItems>
  <colFields count="1">
    <field x="-2"/>
  </colFields>
  <colItems count="2">
    <i>
      <x/>
    </i>
    <i i="1">
      <x v="1"/>
    </i>
  </colItems>
  <dataFields count="2">
    <dataField name="Alunos por curso" fld="24" subtotal="count" baseField="24" baseItem="1"/>
    <dataField name="Alunos por curso (%)" fld="24" subtotal="count" showDataAs="percentOfTotal" baseField="0" baseItem="0" numFmtId="9"/>
  </dataFields>
  <formats count="2">
    <format dxfId="27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78">
      <pivotArea dataOnly="0" labelOnly="1" outline="0" fieldPosition="0">
        <references count="1">
          <reference field="4294967294" count="1">
            <x v="1"/>
          </reference>
        </references>
      </pivotArea>
    </format>
  </formats>
  <chartFormats count="8">
    <chartFormat chart="1" format="1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2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1" format="13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1" format="14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5" format="1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0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5" format="21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5" format="22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D3CB37-476A-4785-9D7D-3F33A6B8D934}" name="Tabela dinâmica16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37" rowHeaderCaption="Cursos">
  <location ref="C27:D31" firstHeaderRow="1" firstDataRow="1" firstDataCol="1"/>
  <pivotFields count="25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5">
        <item x="0"/>
        <item x="2"/>
        <item x="1"/>
        <item m="1" x="3"/>
        <item t="default"/>
      </items>
    </pivotField>
  </pivotFields>
  <rowFields count="1">
    <field x="24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Ttl_Alunos_Ativos" fld="16" baseField="24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164282-767F-46B4-9525-D955FC056922}" name="Tabela dinâmica4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1" rowHeaderCaption="Turma     ">
  <location ref="AN10:AO12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name="Tab_EStágio" showAll="0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dataField="1" showAll="0"/>
    <pivotField showAll="0"/>
    <pivotField showAll="0"/>
    <pivotField showAll="0"/>
    <pivotField axis="axisRow"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Fields count="1">
    <field x="16"/>
  </rowFields>
  <rowItems count="2">
    <i>
      <x v="10"/>
    </i>
    <i t="grand">
      <x/>
    </i>
  </rowItems>
  <colItems count="1">
    <i/>
  </colItems>
  <dataFields count="1">
    <dataField name="Disponibilidade     " fld="12" baseField="16" baseItem="0"/>
  </dataFields>
  <formats count="6">
    <format dxfId="285">
      <pivotArea field="7" type="button" dataOnly="0" labelOnly="1" outline="0"/>
    </format>
    <format dxfId="284">
      <pivotArea dataOnly="0" labelOnly="1" outline="0" axis="axisValues" fieldPosition="0"/>
    </format>
    <format dxfId="283">
      <pivotArea outline="0" collapsedLevelsAreSubtotals="1" fieldPosition="0"/>
    </format>
    <format dxfId="282">
      <pivotArea dataOnly="0" labelOnly="1" grandCol="1" outline="0" fieldPosition="0"/>
    </format>
    <format dxfId="281">
      <pivotArea outline="0" collapsedLevelsAreSubtotals="1" fieldPosition="0"/>
    </format>
    <format dxfId="280">
      <pivotArea dataOnly="0" labelOnly="1" grandCol="1" outline="0" fieldPosition="0"/>
    </format>
  </formats>
  <pivotTableStyleInfo name="PivotStyleDark14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826BE9-A811-4566-931F-72672B0CBFF7}" name="TD_QUA_D1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H7:H8" firstHeaderRow="1" firstDataRow="1" firstDataCol="0"/>
  <pivotFields count="25"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5">
        <item x="0"/>
        <item x="2"/>
        <item m="1" x="3"/>
        <item x="1"/>
        <item t="default"/>
      </items>
    </pivotField>
  </pivotFields>
  <rowItems count="1">
    <i/>
  </rowItems>
  <colItems count="1">
    <i/>
  </colItems>
  <dataFields count="1">
    <dataField name="QUA " fld="2" subtotal="count" baseField="0" baseItem="100"/>
  </dataFields>
  <formats count="4">
    <format dxfId="289">
      <pivotArea type="all" dataOnly="0" outline="0" fieldPosition="0"/>
    </format>
    <format dxfId="288">
      <pivotArea outline="0" collapsedLevelsAreSubtotals="1" fieldPosition="0"/>
    </format>
    <format dxfId="287">
      <pivotArea dataOnly="0" labelOnly="1" outline="0" axis="axisValues" fieldPosition="0"/>
    </format>
    <format dxfId="286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DA601F-7AFE-4F3D-87C3-E47423D0E25F}" name="TD_TER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 rowHeaderCaption="Turno ">
  <location ref="Y7:Y8" firstHeaderRow="1" firstDataRow="1" firstDataCol="0"/>
  <pivotFields count="22">
    <pivotField showAll="0"/>
    <pivotField dataField="1" showAll="0"/>
    <pivotField showAll="0"/>
    <pivotField showAll="0"/>
    <pivotField showAll="0"/>
    <pivotField showAll="0"/>
    <pivotField showAll="0" sortType="descending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Items count="1">
    <i/>
  </rowItems>
  <colItems count="1">
    <i/>
  </colItems>
  <dataFields count="1">
    <dataField name="TER " fld="1" subtotal="count" baseField="0" baseItem="100"/>
  </dataFields>
  <formats count="8">
    <format dxfId="297">
      <pivotArea field="7" type="button" dataOnly="0" labelOnly="1" outline="0"/>
    </format>
    <format dxfId="296">
      <pivotArea dataOnly="0" labelOnly="1" outline="0" axis="axisValues" fieldPosition="0"/>
    </format>
    <format dxfId="295">
      <pivotArea outline="0" collapsedLevelsAreSubtotals="1" fieldPosition="0"/>
    </format>
    <format dxfId="294">
      <pivotArea dataOnly="0" labelOnly="1" grandCol="1" outline="0" fieldPosition="0"/>
    </format>
    <format dxfId="293">
      <pivotArea outline="0" collapsedLevelsAreSubtotals="1" fieldPosition="0"/>
    </format>
    <format dxfId="292">
      <pivotArea dataOnly="0" labelOnly="1" grandCol="1" outline="0" fieldPosition="0"/>
    </format>
    <format dxfId="291">
      <pivotArea outline="0" collapsedLevelsAreSubtotals="1" fieldPosition="0"/>
    </format>
    <format dxfId="290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A80C68-4A74-4835-8EE2-1E289D458396}" name="Tabela dinâmica2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6" rowHeaderCaption="Cursos">
  <location ref="C6:E10" firstHeaderRow="0" firstDataRow="1" firstDataCol="1"/>
  <pivotFields count="25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descending">
      <items count="5">
        <item x="0"/>
        <item x="2"/>
        <item x="1"/>
        <item m="1"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4"/>
  </rowFields>
  <rowItems count="4">
    <i>
      <x v="1"/>
    </i>
    <i>
      <x v="2"/>
    </i>
    <i>
      <x/>
    </i>
    <i t="grand">
      <x/>
    </i>
  </rowItems>
  <colFields count="1">
    <field x="-2"/>
  </colFields>
  <colItems count="2">
    <i>
      <x/>
    </i>
    <i i="1">
      <x v="1"/>
    </i>
  </colItems>
  <dataFields count="2">
    <dataField name="SAV´s" fld="24" subtotal="count" baseField="24" baseItem="1"/>
    <dataField name="SAV´s (%)" fld="24" subtotal="count" showDataAs="percentOfTotal" baseField="0" baseItem="0" numFmtId="9"/>
  </dataFields>
  <formats count="14">
    <format dxfId="18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8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79">
      <pivotArea type="all" dataOnly="0" outline="0" fieldPosition="0"/>
    </format>
    <format dxfId="178">
      <pivotArea outline="0" collapsedLevelsAreSubtotals="1" fieldPosition="0"/>
    </format>
    <format dxfId="177">
      <pivotArea field="24" type="button" dataOnly="0" labelOnly="1" outline="0" axis="axisRow" fieldPosition="0"/>
    </format>
    <format dxfId="176">
      <pivotArea dataOnly="0" labelOnly="1" fieldPosition="0">
        <references count="1">
          <reference field="24" count="0"/>
        </references>
      </pivotArea>
    </format>
    <format dxfId="175">
      <pivotArea dataOnly="0" labelOnly="1" grandRow="1" outline="0" fieldPosition="0"/>
    </format>
    <format dxfId="1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3">
      <pivotArea type="all" dataOnly="0" outline="0" fieldPosition="0"/>
    </format>
    <format dxfId="172">
      <pivotArea outline="0" collapsedLevelsAreSubtotals="1" fieldPosition="0"/>
    </format>
    <format dxfId="171">
      <pivotArea field="24" type="button" dataOnly="0" labelOnly="1" outline="0" axis="axisRow" fieldPosition="0"/>
    </format>
    <format dxfId="170">
      <pivotArea dataOnly="0" labelOnly="1" fieldPosition="0">
        <references count="1">
          <reference field="24" count="0"/>
        </references>
      </pivotArea>
    </format>
    <format dxfId="169">
      <pivotArea dataOnly="0" labelOnly="1" grandRow="1" outline="0" fieldPosition="0"/>
    </format>
    <format dxfId="1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hartFormats count="8">
    <chartFormat chart="1" format="1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2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1" format="13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1" format="14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5" format="1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0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5" format="21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5" format="22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4612DA-F926-43D7-B0A6-2ED8EA4948E6}" name="TD_Concusão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chartFormat="1">
  <location ref="F19:G60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showAll="0">
      <items count="11">
        <item x="0"/>
        <item x="9"/>
        <item x="1"/>
        <item x="3"/>
        <item x="4"/>
        <item x="5"/>
        <item x="6"/>
        <item x="7"/>
        <item x="8"/>
        <item x="2"/>
        <item t="default"/>
      </items>
    </pivotField>
    <pivotField showAll="0">
      <items count="16">
        <item x="0"/>
        <item m="1" x="12"/>
        <item x="1"/>
        <item m="1" x="4"/>
        <item x="2"/>
        <item m="1" x="13"/>
        <item m="1" x="6"/>
        <item m="1" x="7"/>
        <item m="1" x="8"/>
        <item m="1" x="5"/>
        <item m="1" x="9"/>
        <item m="1" x="10"/>
        <item m="1" x="11"/>
        <item m="1" x="14"/>
        <item m="1" x="3"/>
        <item t="default"/>
      </items>
    </pivotField>
    <pivotField showAll="0"/>
    <pivotField showAll="0"/>
    <pivotField showAll="0">
      <items count="4">
        <item x="0"/>
        <item x="2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axis="axisRow" dataField="1" showAll="0">
      <items count="36">
        <item x="0"/>
        <item x="24"/>
        <item x="33"/>
        <item x="9"/>
        <item x="7"/>
        <item x="17"/>
        <item x="11"/>
        <item x="1"/>
        <item x="32"/>
        <item x="30"/>
        <item x="12"/>
        <item x="18"/>
        <item x="13"/>
        <item x="27"/>
        <item x="2"/>
        <item x="15"/>
        <item x="19"/>
        <item x="8"/>
        <item x="16"/>
        <item x="22"/>
        <item x="23"/>
        <item x="10"/>
        <item x="14"/>
        <item x="21"/>
        <item x="31"/>
        <item x="34"/>
        <item x="26"/>
        <item x="5"/>
        <item x="4"/>
        <item x="25"/>
        <item x="3"/>
        <item x="29"/>
        <item x="28"/>
        <item x="20"/>
        <item x="6"/>
        <item t="default"/>
      </items>
    </pivotField>
    <pivotField showAll="0"/>
    <pivotField showAll="0"/>
    <pivotField showAll="0"/>
    <pivotField axis="axisRow" showAll="0">
      <items count="12">
        <item x="2"/>
        <item m="1" x="6"/>
        <item x="1"/>
        <item m="1" x="7"/>
        <item x="0"/>
        <item m="1" x="5"/>
        <item m="1" x="9"/>
        <item m="1" x="10"/>
        <item x="4"/>
        <item x="3"/>
        <item m="1" x="8"/>
        <item t="default"/>
      </items>
    </pivotField>
  </pivotFields>
  <rowFields count="2">
    <field x="21"/>
    <field x="17"/>
  </rowFields>
  <rowItems count="41">
    <i>
      <x/>
    </i>
    <i r="1">
      <x v="9"/>
    </i>
    <i r="1">
      <x v="24"/>
    </i>
    <i r="1">
      <x v="25"/>
    </i>
    <i r="1">
      <x v="28"/>
    </i>
    <i r="1">
      <x v="34"/>
    </i>
    <i>
      <x v="2"/>
    </i>
    <i r="1">
      <x v="2"/>
    </i>
    <i r="1">
      <x v="6"/>
    </i>
    <i r="1">
      <x v="7"/>
    </i>
    <i r="1">
      <x v="11"/>
    </i>
    <i r="1">
      <x v="12"/>
    </i>
    <i r="1">
      <x v="13"/>
    </i>
    <i r="1">
      <x v="26"/>
    </i>
    <i r="1">
      <x v="31"/>
    </i>
    <i>
      <x v="4"/>
    </i>
    <i r="1">
      <x/>
    </i>
    <i r="1">
      <x v="1"/>
    </i>
    <i r="1">
      <x v="4"/>
    </i>
    <i r="1">
      <x v="8"/>
    </i>
    <i r="1">
      <x v="14"/>
    </i>
    <i r="1">
      <x v="16"/>
    </i>
    <i r="1">
      <x v="17"/>
    </i>
    <i r="1">
      <x v="19"/>
    </i>
    <i r="1">
      <x v="20"/>
    </i>
    <i r="1">
      <x v="21"/>
    </i>
    <i r="1">
      <x v="22"/>
    </i>
    <i r="1">
      <x v="29"/>
    </i>
    <i r="1">
      <x v="30"/>
    </i>
    <i>
      <x v="8"/>
    </i>
    <i r="1">
      <x v="3"/>
    </i>
    <i r="1">
      <x v="5"/>
    </i>
    <i>
      <x v="9"/>
    </i>
    <i r="1">
      <x v="10"/>
    </i>
    <i r="1">
      <x v="15"/>
    </i>
    <i r="1">
      <x v="18"/>
    </i>
    <i r="1">
      <x v="23"/>
    </i>
    <i r="1">
      <x v="27"/>
    </i>
    <i r="1">
      <x v="32"/>
    </i>
    <i r="1">
      <x v="33"/>
    </i>
    <i t="grand">
      <x/>
    </i>
  </rowItems>
  <colItems count="1">
    <i/>
  </colItems>
  <dataFields count="1">
    <dataField name="total  " fld="17" subtotal="count" baseField="21" baseItem="0"/>
  </dataFields>
  <formats count="27">
    <format dxfId="54">
      <pivotArea type="all" dataOnly="0" outline="0" fieldPosition="0"/>
    </format>
    <format dxfId="55">
      <pivotArea field="21" type="button" dataOnly="0" labelOnly="1" outline="0" axis="axisRow" fieldPosition="0"/>
    </format>
    <format dxfId="56">
      <pivotArea dataOnly="0" labelOnly="1" fieldPosition="0">
        <references count="1">
          <reference field="21" count="0"/>
        </references>
      </pivotArea>
    </format>
    <format dxfId="57">
      <pivotArea dataOnly="0" labelOnly="1" grandRow="1" outline="0" fieldPosition="0"/>
    </format>
    <format dxfId="58">
      <pivotArea dataOnly="0" labelOnly="1" fieldPosition="0">
        <references count="2">
          <reference field="17" count="5">
            <x v="9"/>
            <x v="24"/>
            <x v="25"/>
            <x v="28"/>
            <x v="34"/>
          </reference>
          <reference field="21" count="1" selected="0">
            <x v="0"/>
          </reference>
        </references>
      </pivotArea>
    </format>
    <format dxfId="59">
      <pivotArea dataOnly="0" labelOnly="1" fieldPosition="0">
        <references count="2">
          <reference field="17" count="8">
            <x v="2"/>
            <x v="6"/>
            <x v="7"/>
            <x v="11"/>
            <x v="12"/>
            <x v="13"/>
            <x v="26"/>
            <x v="31"/>
          </reference>
          <reference field="21" count="1" selected="0">
            <x v="2"/>
          </reference>
        </references>
      </pivotArea>
    </format>
    <format dxfId="60">
      <pivotArea dataOnly="0" labelOnly="1" fieldPosition="0">
        <references count="2">
          <reference field="17" count="13">
            <x v="0"/>
            <x v="1"/>
            <x v="4"/>
            <x v="8"/>
            <x v="14"/>
            <x v="16"/>
            <x v="17"/>
            <x v="19"/>
            <x v="20"/>
            <x v="21"/>
            <x v="22"/>
            <x v="29"/>
            <x v="30"/>
          </reference>
          <reference field="21" count="1" selected="0">
            <x v="4"/>
          </reference>
        </references>
      </pivotArea>
    </format>
    <format dxfId="61">
      <pivotArea dataOnly="0" labelOnly="1" fieldPosition="0">
        <references count="2">
          <reference field="17" count="2">
            <x v="3"/>
            <x v="5"/>
          </reference>
          <reference field="21" count="1" selected="0">
            <x v="8"/>
          </reference>
        </references>
      </pivotArea>
    </format>
    <format dxfId="62">
      <pivotArea dataOnly="0" labelOnly="1" fieldPosition="0">
        <references count="2">
          <reference field="17" count="7">
            <x v="10"/>
            <x v="15"/>
            <x v="18"/>
            <x v="23"/>
            <x v="27"/>
            <x v="32"/>
            <x v="33"/>
          </reference>
          <reference field="21" count="1" selected="0">
            <x v="9"/>
          </reference>
        </references>
      </pivotArea>
    </format>
    <format dxfId="63">
      <pivotArea type="all" dataOnly="0" outline="0" fieldPosition="0"/>
    </format>
    <format dxfId="64">
      <pivotArea field="21" type="button" dataOnly="0" labelOnly="1" outline="0" axis="axisRow" fieldPosition="0"/>
    </format>
    <format dxfId="65">
      <pivotArea dataOnly="0" labelOnly="1" fieldPosition="0">
        <references count="1">
          <reference field="21" count="0"/>
        </references>
      </pivotArea>
    </format>
    <format dxfId="66">
      <pivotArea dataOnly="0" labelOnly="1" grandRow="1" outline="0" fieldPosition="0"/>
    </format>
    <format dxfId="67">
      <pivotArea dataOnly="0" labelOnly="1" fieldPosition="0">
        <references count="2">
          <reference field="17" count="5">
            <x v="9"/>
            <x v="24"/>
            <x v="25"/>
            <x v="28"/>
            <x v="34"/>
          </reference>
          <reference field="21" count="1" selected="0">
            <x v="0"/>
          </reference>
        </references>
      </pivotArea>
    </format>
    <format dxfId="68">
      <pivotArea dataOnly="0" labelOnly="1" fieldPosition="0">
        <references count="2">
          <reference field="17" count="8">
            <x v="2"/>
            <x v="6"/>
            <x v="7"/>
            <x v="11"/>
            <x v="12"/>
            <x v="13"/>
            <x v="26"/>
            <x v="31"/>
          </reference>
          <reference field="21" count="1" selected="0">
            <x v="2"/>
          </reference>
        </references>
      </pivotArea>
    </format>
    <format dxfId="69">
      <pivotArea dataOnly="0" labelOnly="1" fieldPosition="0">
        <references count="2">
          <reference field="17" count="13">
            <x v="0"/>
            <x v="1"/>
            <x v="4"/>
            <x v="8"/>
            <x v="14"/>
            <x v="16"/>
            <x v="17"/>
            <x v="19"/>
            <x v="20"/>
            <x v="21"/>
            <x v="22"/>
            <x v="29"/>
            <x v="30"/>
          </reference>
          <reference field="21" count="1" selected="0">
            <x v="4"/>
          </reference>
        </references>
      </pivotArea>
    </format>
    <format dxfId="70">
      <pivotArea dataOnly="0" labelOnly="1" fieldPosition="0">
        <references count="2">
          <reference field="17" count="2">
            <x v="3"/>
            <x v="5"/>
          </reference>
          <reference field="21" count="1" selected="0">
            <x v="8"/>
          </reference>
        </references>
      </pivotArea>
    </format>
    <format dxfId="71">
      <pivotArea dataOnly="0" labelOnly="1" fieldPosition="0">
        <references count="2">
          <reference field="17" count="7">
            <x v="10"/>
            <x v="15"/>
            <x v="18"/>
            <x v="23"/>
            <x v="27"/>
            <x v="32"/>
            <x v="33"/>
          </reference>
          <reference field="21" count="1" selected="0">
            <x v="9"/>
          </reference>
        </references>
      </pivotArea>
    </format>
    <format dxfId="72">
      <pivotArea type="all" dataOnly="0" outline="0" fieldPosition="0"/>
    </format>
    <format dxfId="73">
      <pivotArea outline="0" collapsedLevelsAreSubtotals="1" fieldPosition="0"/>
    </format>
    <format dxfId="74">
      <pivotArea field="21" type="button" dataOnly="0" labelOnly="1" outline="0" axis="axisRow" fieldPosition="0"/>
    </format>
    <format dxfId="75">
      <pivotArea dataOnly="0" labelOnly="1" fieldPosition="0">
        <references count="1">
          <reference field="21" count="3">
            <x v="2"/>
            <x v="4"/>
            <x v="9"/>
          </reference>
        </references>
      </pivotArea>
    </format>
    <format dxfId="76">
      <pivotArea dataOnly="0" labelOnly="1" grandRow="1" outline="0" fieldPosition="0"/>
    </format>
    <format dxfId="77">
      <pivotArea dataOnly="0" labelOnly="1" fieldPosition="0">
        <references count="2">
          <reference field="17" count="1">
            <x v="31"/>
          </reference>
          <reference field="21" count="1" selected="0">
            <x v="2"/>
          </reference>
        </references>
      </pivotArea>
    </format>
    <format dxfId="78">
      <pivotArea dataOnly="0" labelOnly="1" fieldPosition="0">
        <references count="2">
          <reference field="17" count="2">
            <x v="16"/>
            <x v="17"/>
          </reference>
          <reference field="21" count="1" selected="0">
            <x v="4"/>
          </reference>
        </references>
      </pivotArea>
    </format>
    <format dxfId="79">
      <pivotArea dataOnly="0" labelOnly="1" fieldPosition="0">
        <references count="2">
          <reference field="17" count="1">
            <x v="33"/>
          </reference>
          <reference field="21" count="1" selected="0">
            <x v="9"/>
          </reference>
        </references>
      </pivotArea>
    </format>
    <format dxfId="80">
      <pivotArea dataOnly="0" labelOnly="1" outline="0" axis="axisValues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CFE2BC-8BDE-4439-9A2A-094CC4B5EA34}" name="TD_SEX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 rowHeaderCaption="Turno ">
  <location ref="AB7:AB8" firstHeaderRow="1" firstDataRow="1" firstDataCol="0"/>
  <pivotFields count="22">
    <pivotField showAll="0"/>
    <pivotField showAll="0"/>
    <pivotField showAll="0"/>
    <pivotField showAll="0"/>
    <pivotField dataField="1" showAll="0"/>
    <pivotField showAll="0"/>
    <pivotField showAll="0" sortType="descending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Items count="1">
    <i/>
  </rowItems>
  <colItems count="1">
    <i/>
  </colItems>
  <dataFields count="1">
    <dataField name="SEX " fld="4" subtotal="count" baseField="0" baseItem="100"/>
  </dataFields>
  <formats count="8">
    <format dxfId="207">
      <pivotArea field="7" type="button" dataOnly="0" labelOnly="1" outline="0"/>
    </format>
    <format dxfId="206">
      <pivotArea dataOnly="0" labelOnly="1" outline="0" axis="axisValues" fieldPosition="0"/>
    </format>
    <format dxfId="205">
      <pivotArea outline="0" collapsedLevelsAreSubtotals="1" fieldPosition="0"/>
    </format>
    <format dxfId="204">
      <pivotArea dataOnly="0" labelOnly="1" grandCol="1" outline="0" fieldPosition="0"/>
    </format>
    <format dxfId="203">
      <pivotArea outline="0" collapsedLevelsAreSubtotals="1" fieldPosition="0"/>
    </format>
    <format dxfId="202">
      <pivotArea dataOnly="0" labelOnly="1" grandCol="1" outline="0" fieldPosition="0"/>
    </format>
    <format dxfId="201">
      <pivotArea outline="0" collapsedLevelsAreSubtotals="1" fieldPosition="0"/>
    </format>
    <format dxfId="200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9E160F-71A3-4217-8AA4-DF162DA6DD66}" name="Tabela dinâmica1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7" rowHeaderCaption="Aluno_Pagte">
  <location ref="BF9:BG11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name="Tab_EStágio" showAll="0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axis="axisRow" dataField="1" showAll="0">
      <items count="6">
        <item x="4"/>
        <item x="3"/>
        <item x="0"/>
        <item x="1"/>
        <item x="2"/>
        <item t="default"/>
      </items>
    </pivotField>
    <pivotField showAll="0"/>
    <pivotField showAll="0"/>
    <pivotField showAll="0"/>
  </pivotFields>
  <rowFields count="1">
    <field x="18"/>
  </rowFields>
  <rowItems count="2">
    <i>
      <x v="1"/>
    </i>
    <i t="grand">
      <x/>
    </i>
  </rowItems>
  <colItems count="1">
    <i/>
  </colItems>
  <dataFields count="1">
    <dataField name="Qde Turma" fld="18" subtotal="count" baseField="18" baseItem="2"/>
  </dataFields>
  <formats count="6">
    <format dxfId="213">
      <pivotArea field="7" type="button" dataOnly="0" labelOnly="1" outline="0"/>
    </format>
    <format dxfId="212">
      <pivotArea dataOnly="0" labelOnly="1" outline="0" axis="axisValues" fieldPosition="0"/>
    </format>
    <format dxfId="211">
      <pivotArea outline="0" collapsedLevelsAreSubtotals="1" fieldPosition="0"/>
    </format>
    <format dxfId="210">
      <pivotArea dataOnly="0" labelOnly="1" grandCol="1" outline="0" fieldPosition="0"/>
    </format>
    <format dxfId="209">
      <pivotArea outline="0" collapsedLevelsAreSubtotals="1" fieldPosition="0"/>
    </format>
    <format dxfId="208">
      <pivotArea dataOnly="0" labelOnly="1" grandCol="1" outline="0" fieldPosition="0"/>
    </format>
  </formats>
  <chartFormats count="2">
    <chartFormat chart="1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Dark3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F0D14C-4156-48B3-957A-42A2C2425017}" name="TD_QUI_D1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I7:I8" firstHeaderRow="1" firstDataRow="1" firstDataCol="0"/>
  <pivotFields count="25"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5">
        <item x="0"/>
        <item x="2"/>
        <item m="1" x="3"/>
        <item x="1"/>
        <item t="default"/>
      </items>
    </pivotField>
  </pivotFields>
  <rowItems count="1">
    <i/>
  </rowItems>
  <colItems count="1">
    <i/>
  </colItems>
  <dataFields count="1">
    <dataField name="QUI " fld="3" subtotal="count" baseField="0" baseItem="100"/>
  </dataFields>
  <formats count="4">
    <format dxfId="217">
      <pivotArea type="all" dataOnly="0" outline="0" fieldPosition="0"/>
    </format>
    <format dxfId="216">
      <pivotArea outline="0" collapsedLevelsAreSubtotals="1" fieldPosition="0"/>
    </format>
    <format dxfId="215">
      <pivotArea dataOnly="0" labelOnly="1" outline="0" axis="axisValues" fieldPosition="0"/>
    </format>
    <format dxfId="214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0AFBAF-B43E-4331-A056-AC1D7AA11B1D}" name="Tabela dinâmica6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1" rowHeaderCaption="Turma       ">
  <location ref="AT10:AU12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name="Tab_EStágio" showAll="0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dataField="1" showAll="0"/>
    <pivotField showAll="0"/>
    <pivotField showAll="0"/>
    <pivotField showAll="0"/>
  </pivotFields>
  <rowFields count="1">
    <field x="16"/>
  </rowFields>
  <rowItems count="2">
    <i>
      <x v="10"/>
    </i>
    <i t="grand">
      <x/>
    </i>
  </rowItems>
  <colItems count="1">
    <i/>
  </colItems>
  <dataFields count="1">
    <dataField name="Soma de Aluno_Pagte" fld="18" baseField="0" baseItem="0"/>
  </dataFields>
  <formats count="6">
    <format dxfId="223">
      <pivotArea field="7" type="button" dataOnly="0" labelOnly="1" outline="0"/>
    </format>
    <format dxfId="222">
      <pivotArea dataOnly="0" labelOnly="1" outline="0" axis="axisValues" fieldPosition="0"/>
    </format>
    <format dxfId="221">
      <pivotArea outline="0" collapsedLevelsAreSubtotals="1" fieldPosition="0"/>
    </format>
    <format dxfId="220">
      <pivotArea dataOnly="0" labelOnly="1" grandCol="1" outline="0" fieldPosition="0"/>
    </format>
    <format dxfId="219">
      <pivotArea outline="0" collapsedLevelsAreSubtotals="1" fieldPosition="0"/>
    </format>
    <format dxfId="218">
      <pivotArea dataOnly="0" labelOnly="1" grandCol="1" outline="0" fieldPosition="0"/>
    </format>
  </formats>
  <pivotTableStyleInfo name="PivotStyleDark3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D62863-E80D-4493-AAD4-EE9E8013FBAE}" name="TD_QUI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 rowHeaderCaption="Turno ">
  <location ref="AA7:AA8" firstHeaderRow="1" firstDataRow="1" firstDataCol="0"/>
  <pivotFields count="22">
    <pivotField showAll="0"/>
    <pivotField showAll="0"/>
    <pivotField showAll="0"/>
    <pivotField dataField="1" showAll="0"/>
    <pivotField showAll="0"/>
    <pivotField showAll="0"/>
    <pivotField showAll="0" sortType="descending"/>
    <pivotField showAll="0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Items count="1">
    <i/>
  </rowItems>
  <colItems count="1">
    <i/>
  </colItems>
  <dataFields count="1">
    <dataField name="QUI " fld="3" subtotal="count" baseField="0" baseItem="100"/>
  </dataFields>
  <formats count="8">
    <format dxfId="231">
      <pivotArea field="7" type="button" dataOnly="0" labelOnly="1" outline="0"/>
    </format>
    <format dxfId="230">
      <pivotArea dataOnly="0" labelOnly="1" outline="0" axis="axisValues" fieldPosition="0"/>
    </format>
    <format dxfId="229">
      <pivotArea outline="0" collapsedLevelsAreSubtotals="1" fieldPosition="0"/>
    </format>
    <format dxfId="228">
      <pivotArea dataOnly="0" labelOnly="1" grandCol="1" outline="0" fieldPosition="0"/>
    </format>
    <format dxfId="227">
      <pivotArea outline="0" collapsedLevelsAreSubtotals="1" fieldPosition="0"/>
    </format>
    <format dxfId="226">
      <pivotArea dataOnly="0" labelOnly="1" grandCol="1" outline="0" fieldPosition="0"/>
    </format>
    <format dxfId="225">
      <pivotArea outline="0" collapsedLevelsAreSubtotals="1" fieldPosition="0"/>
    </format>
    <format dxfId="224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C4E321-99D0-466E-862D-7A8251144FDC}" name="TD_Freq_Turma" cacheId="6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3" rowHeaderCaption="Cursos (Turma)">
  <location ref="R7:S9" firstHeaderRow="1" firstDataRow="1" firstDataCol="1"/>
  <pivotFields count="22">
    <pivotField showAll="0"/>
    <pivotField showAll="0"/>
    <pivotField showAll="0"/>
    <pivotField showAll="0"/>
    <pivotField showAll="0"/>
    <pivotField showAll="0"/>
    <pivotField showAll="0"/>
    <pivotField axis="axisRow" dataField="1" showAll="0" sortType="descending">
      <items count="16">
        <item m="1" x="6"/>
        <item m="1" x="7"/>
        <item m="1" x="8"/>
        <item m="1" x="5"/>
        <item m="1" x="9"/>
        <item m="1" x="10"/>
        <item m="1" x="11"/>
        <item m="1" x="14"/>
        <item m="1" x="3"/>
        <item m="1" x="12"/>
        <item m="1" x="4"/>
        <item m="1" x="13"/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36">
        <item h="1" x="0"/>
        <item h="1" x="24"/>
        <item h="1" x="33"/>
        <item h="1" x="9"/>
        <item h="1" x="7"/>
        <item h="1" x="17"/>
        <item h="1" x="11"/>
        <item h="1" x="1"/>
        <item h="1" x="32"/>
        <item h="1" x="30"/>
        <item x="12"/>
        <item h="1" x="18"/>
        <item h="1" x="13"/>
        <item h="1" x="27"/>
        <item h="1" x="2"/>
        <item h="1" x="15"/>
        <item h="1" x="19"/>
        <item h="1" x="8"/>
        <item h="1" x="16"/>
        <item h="1" x="22"/>
        <item h="1" x="23"/>
        <item h="1" x="10"/>
        <item h="1" x="14"/>
        <item h="1" x="21"/>
        <item h="1" x="31"/>
        <item h="1" x="34"/>
        <item h="1" x="26"/>
        <item h="1" x="5"/>
        <item h="1" x="4"/>
        <item h="1" x="25"/>
        <item h="1" x="3"/>
        <item h="1" x="29"/>
        <item h="1" x="28"/>
        <item h="1" x="20"/>
        <item h="1" x="6"/>
        <item t="default"/>
      </items>
    </pivotField>
    <pivotField showAll="0"/>
    <pivotField showAll="0"/>
    <pivotField showAll="0"/>
    <pivotField showAll="0"/>
    <pivotField showAll="0"/>
  </pivotFields>
  <rowFields count="1">
    <field x="7"/>
  </rowFields>
  <rowItems count="2">
    <i>
      <x v="12"/>
    </i>
    <i t="grand">
      <x/>
    </i>
  </rowItems>
  <colItems count="1">
    <i/>
  </colItems>
  <dataFields count="1">
    <dataField name="Total " fld="7" subtotal="count" baseField="0" baseItem="0"/>
  </dataFields>
  <formats count="2">
    <format dxfId="233">
      <pivotArea field="7" type="button" dataOnly="0" labelOnly="1" outline="0" axis="axisRow" fieldPosition="0"/>
    </format>
    <format dxfId="232">
      <pivotArea dataOnly="0" labelOnly="1" outline="0" axis="axisValues" fieldPosition="0"/>
    </format>
  </formats>
  <chartFormats count="5"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4"/>
          </reference>
        </references>
      </pivotArea>
    </chartFormat>
    <chartFormat chart="6" format="2">
      <pivotArea type="data" outline="0" fieldPosition="0">
        <references count="2">
          <reference field="4294967294" count="1" selected="0">
            <x v="0"/>
          </reference>
          <reference field="7" count="1" selected="0">
            <x v="5"/>
          </reference>
        </references>
      </pivotArea>
    </chartFormat>
    <chartFormat chart="6" format="3">
      <pivotArea type="data" outline="0" fieldPosition="0">
        <references count="2">
          <reference field="4294967294" count="1" selected="0">
            <x v="0"/>
          </reference>
          <reference field="7" count="1" selected="0">
            <x v="9"/>
          </reference>
        </references>
      </pivotArea>
    </chartFormat>
    <chartFormat chart="6" format="4">
      <pivotArea type="data" outline="0" fieldPosition="0">
        <references count="2">
          <reference field="4294967294" count="1" selected="0">
            <x v="0"/>
          </reference>
          <reference field="7" count="1" selected="0">
            <x v="1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725C76-6467-4FB4-B520-826F801CB289}" name="TD_Cursos_Geral" cacheId="5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72" rowHeaderCaption="Cursos">
  <location ref="C7:D11" firstHeaderRow="1" firstDataRow="1" firstDataCol="1"/>
  <pivotFields count="25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>
      <items count="16">
        <item x="11"/>
        <item m="1" x="13"/>
        <item x="6"/>
        <item x="5"/>
        <item m="1" x="14"/>
        <item x="3"/>
        <item x="12"/>
        <item x="0"/>
        <item x="1"/>
        <item x="4"/>
        <item x="10"/>
        <item x="2"/>
        <item x="8"/>
        <item x="7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descending">
      <items count="5">
        <item x="0"/>
        <item x="2"/>
        <item x="1"/>
        <item m="1"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4"/>
  </rowFields>
  <rowItems count="4">
    <i>
      <x v="1"/>
    </i>
    <i>
      <x v="2"/>
    </i>
    <i>
      <x/>
    </i>
    <i t="grand">
      <x/>
    </i>
  </rowItems>
  <colItems count="1">
    <i/>
  </colItems>
  <dataFields count="1">
    <dataField name="Contagem de Perfil_numero_alunos" fld="24" subtotal="count" baseField="0" baseItem="0"/>
  </dataFields>
  <chartFormats count="44">
    <chartFormat chart="1" format="1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2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1" format="13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1" format="14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14" format="3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32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14" format="33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14" format="34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22" format="3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40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22" format="41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22" format="42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36" format="4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6" format="47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36" format="48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36" format="49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37" format="4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7" format="43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37" format="44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37" format="45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38" format="4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8" format="47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38" format="48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38" format="49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39" format="5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9" format="51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39" format="52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39" format="53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42" format="5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2" format="55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42" format="56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42" format="57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62" format="5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2" format="59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62" format="60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62" format="61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66" format="6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6" format="63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66" format="64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66" format="65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  <chartFormat chart="71" format="5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1" format="59">
      <pivotArea type="data" outline="0" fieldPosition="0">
        <references count="2">
          <reference field="4294967294" count="1" selected="0">
            <x v="0"/>
          </reference>
          <reference field="24" count="1" selected="0">
            <x v="1"/>
          </reference>
        </references>
      </pivotArea>
    </chartFormat>
    <chartFormat chart="71" format="60">
      <pivotArea type="data" outline="0" fieldPosition="0">
        <references count="2">
          <reference field="4294967294" count="1" selected="0">
            <x v="0"/>
          </reference>
          <reference field="24" count="1" selected="0">
            <x v="2"/>
          </reference>
        </references>
      </pivotArea>
    </chartFormat>
    <chartFormat chart="71" format="61">
      <pivotArea type="data" outline="0" fieldPosition="0">
        <references count="2">
          <reference field="4294967294" count="1" selected="0">
            <x v="0"/>
          </reference>
          <reference field="2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dosExternos_1" connectionId="3" xr16:uid="{45DCDF69-0CDC-4FF4-9A2E-E2A5D552C046}" autoFormatId="16" applyNumberFormats="0" applyBorderFormats="0" applyFontFormats="0" applyPatternFormats="0" applyAlignmentFormats="0" applyWidthHeightFormats="0">
  <queryTableRefresh nextId="26">
    <queryTableFields count="25">
      <queryTableField id="1" name="SEG" tableColumnId="1"/>
      <queryTableField id="2" name="TER" tableColumnId="2"/>
      <queryTableField id="3" name="QUA" tableColumnId="3"/>
      <queryTableField id="4" name="QUI" tableColumnId="4"/>
      <queryTableField id="5" name="SEX" tableColumnId="5"/>
      <queryTableField id="6" name="Mapa de Turmas" tableColumnId="6"/>
      <queryTableField id="7" name="Curso_tipo" tableColumnId="7"/>
      <queryTableField id="8" name="Curso_descrição" tableColumnId="8"/>
      <queryTableField id="9" name="Turma (SAV)" tableColumnId="9"/>
      <queryTableField id="10" name="Estágio_atual" tableColumnId="10"/>
      <queryTableField id="11" name="Aula_última" tableColumnId="11"/>
      <queryTableField id="12" name="Aula_palavra" tableColumnId="12"/>
      <queryTableField id="13" name="Início_estágio" tableColumnId="13"/>
      <queryTableField id="14" name="Término_estágio" tableColumnId="14"/>
      <queryTableField id="15" name="Lotação_min" tableColumnId="15"/>
      <queryTableField id="16" name="Lotação_max" tableColumnId="16"/>
      <queryTableField id="17" name="Alunos_Ativos" tableColumnId="17"/>
      <queryTableField id="18" name="Aulas_dias" tableColumnId="18"/>
      <queryTableField id="19" name="Aulas_horário_início" tableColumnId="19"/>
      <queryTableField id="20" name="Aulas_horário_fim" tableColumnId="20"/>
      <queryTableField id="21" name="Horário_número" tableColumnId="21"/>
      <queryTableField id="22" name="Turno" tableColumnId="22"/>
      <queryTableField id="23" name="Perfil" tableColumnId="23"/>
      <queryTableField id="24" name="Curso_tipo_resumo" tableColumnId="24"/>
      <queryTableField id="25" name="Perfil_numero_alunos" tableColumnId="25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dosExternos_1" connectionId="2" xr16:uid="{A8960D63-9547-4FF6-9CA4-48FD5A642A13}" autoFormatId="16" applyNumberFormats="0" applyBorderFormats="0" applyFontFormats="0" applyPatternFormats="0" applyAlignmentFormats="0" applyWidthHeightFormats="0">
  <queryTableRefresh nextId="26">
    <queryTableFields count="22">
      <queryTableField id="1" name="SEG" tableColumnId="1"/>
      <queryTableField id="2" name="TER" tableColumnId="2"/>
      <queryTableField id="3" name="QUA" tableColumnId="3"/>
      <queryTableField id="4" name="QUI" tableColumnId="4"/>
      <queryTableField id="5" name="SEX" tableColumnId="5"/>
      <queryTableField id="6" name="Curso_tipo" tableColumnId="6"/>
      <queryTableField id="7" name="Estágio_atual" tableColumnId="7"/>
      <queryTableField id="8" name="Frequência" tableColumnId="8"/>
      <queryTableField id="9" name="Perfil" tableColumnId="9"/>
      <queryTableField id="10" name="Lotação_max" tableColumnId="10"/>
      <queryTableField id="11" name="Turno" tableColumnId="11"/>
      <queryTableField id="12" name="Alunos_Ativos" tableColumnId="12"/>
      <queryTableField id="13" name="Disponibilidade" tableColumnId="13"/>
      <queryTableField id="14" name="Alunos_PE" tableColumnId="14"/>
      <queryTableField id="15" name="Alunos_bolsista(Visao)" tableColumnId="15"/>
      <queryTableField id="16" name="NAPPE" tableColumnId="16"/>
      <queryTableField id="17" name="Turma_resumo" tableColumnId="17"/>
      <queryTableField id="18" name="Turma_Titulo" tableColumnId="18"/>
      <queryTableField id="22" name="Aluno_Pagte" tableColumnId="22"/>
      <queryTableField id="19" name="Estágio_numero" tableColumnId="19"/>
      <queryTableField id="21" name="Alunos_Bolsistas" tableColumnId="21"/>
      <queryTableField id="25" name="Conclusão" tableColumnId="20"/>
    </queryTableFields>
  </queryTableRefresh>
</queryTable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Turma_resumo" xr10:uid="{C7EFF3A4-FFBB-49F7-829E-AAB566E5DBAA}" sourceName="Turma_resumo">
  <pivotTables>
    <pivotTable tabId="27" name="TD_Turma_resumo"/>
    <pivotTable tabId="27" name="TD_Seg_Turma"/>
    <pivotTable tabId="27" name="TD_TER_Turma"/>
    <pivotTable tabId="27" name="TD_QUA_Turma"/>
    <pivotTable tabId="27" name="TD_QUI_Turma"/>
    <pivotTable tabId="27" name="TD_SEX_Turma"/>
    <pivotTable tabId="27" name="TD_Freq_Turma"/>
    <pivotTable tabId="27" name="TD_Turno_Aulas_Turma"/>
    <pivotTable tabId="27" name="TD_Perfil_Turma"/>
    <pivotTable tabId="27" name="Tabela dinâmica3"/>
    <pivotTable tabId="27" name="Tabela dinâmica4"/>
    <pivotTable tabId="27" name="TD_Bolsistas_Turma"/>
    <pivotTable tabId="27" name="Tabela dinâmica6"/>
    <pivotTable tabId="27" name="Tab_Estagio(n)_Turma"/>
    <pivotTable tabId="27" name="Tabela dinâmica1"/>
  </pivotTables>
  <data>
    <tabular pivotCacheId="2117204475">
      <items count="35">
        <i x="0"/>
        <i x="24"/>
        <i x="33"/>
        <i x="9"/>
        <i x="7"/>
        <i x="17"/>
        <i x="11"/>
        <i x="1"/>
        <i x="32"/>
        <i x="30"/>
        <i x="12" s="1"/>
        <i x="18"/>
        <i x="13"/>
        <i x="27"/>
        <i x="2"/>
        <i x="15"/>
        <i x="19"/>
        <i x="8"/>
        <i x="16"/>
        <i x="22"/>
        <i x="23"/>
        <i x="10"/>
        <i x="14"/>
        <i x="21"/>
        <i x="31"/>
        <i x="34"/>
        <i x="26"/>
        <i x="5"/>
        <i x="4"/>
        <i x="25"/>
        <i x="3"/>
        <i x="29"/>
        <i x="28"/>
        <i x="20"/>
        <i x="6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Estágio_atual3" xr10:uid="{D6F3636E-280E-49C6-9458-671B483D129F}" sourceName="Estágio_atual">
  <pivotTables>
    <pivotTable tabId="27" name="TD_Cursos_Geral"/>
    <pivotTable tabId="27" name="TD_PGeral_Cursos"/>
    <pivotTable tabId="27" name="TD_QUA_D1"/>
    <pivotTable tabId="27" name="TD_QUI_D1"/>
    <pivotTable tabId="27" name="TD_SEG_D1"/>
    <pivotTable tabId="27" name="TD_SEX_D1"/>
    <pivotTable tabId="27" name="TD_TER_D1"/>
    <pivotTable tabId="27" name="TD_Turno_D1"/>
    <pivotTable tabId="27" name="Tabela dinâmica16"/>
    <pivotTable tabId="27" name="Tabela dinâmica17"/>
    <pivotTable tabId="37" name="Tabela dinâmica2"/>
  </pivotTables>
  <data>
    <tabular pivotCacheId="1918378828">
      <items count="15">
        <i x="11" s="1"/>
        <i x="6" s="1"/>
        <i x="5" s="1"/>
        <i x="3" s="1"/>
        <i x="12" s="1"/>
        <i x="0" s="1"/>
        <i x="1" s="1"/>
        <i x="4" s="1"/>
        <i x="10" s="1"/>
        <i x="2" s="1"/>
        <i x="8" s="1"/>
        <i x="7" s="1"/>
        <i x="9" s="1"/>
        <i x="13" s="1" nd="1"/>
        <i x="14" s="1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Perfil_numero_alunos" xr10:uid="{167C81A4-C3D9-45C4-BC14-11BDEA1446F3}" sourceName="Perfil_numero_alunos">
  <pivotTables>
    <pivotTable tabId="27" name="TD_Cursos_Geral"/>
    <pivotTable tabId="27" name="TD_PGeral_Cursos"/>
    <pivotTable tabId="27" name="TD_QUA_D1"/>
    <pivotTable tabId="27" name="TD_QUI_D1"/>
    <pivotTable tabId="27" name="TD_SEG_D1"/>
    <pivotTable tabId="27" name="TD_SEX_D1"/>
    <pivotTable tabId="27" name="TD_TER_D1"/>
    <pivotTable tabId="27" name="TD_Turno_D1"/>
    <pivotTable tabId="27" name="Tabela dinâmica16"/>
    <pivotTable tabId="27" name="Tabela dinâmica17"/>
    <pivotTable tabId="37" name="Tabela dinâmica2"/>
  </pivotTables>
  <data>
    <tabular pivotCacheId="1918378828">
      <items count="4">
        <i x="0" s="1"/>
        <i x="2" s="1"/>
        <i x="1" s="1"/>
        <i x="3" s="1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Frequência" xr10:uid="{FD058786-9C86-4095-8531-E49ECD115F49}" sourceName="Frequência">
  <pivotTables>
    <pivotTable tabId="37" name="TD_Concusão"/>
  </pivotTables>
  <data>
    <tabular pivotCacheId="2117204475">
      <items count="15">
        <i x="0" s="1"/>
        <i x="1" s="1"/>
        <i x="2" s="1"/>
        <i x="12" s="1" nd="1"/>
        <i x="4" s="1" nd="1"/>
        <i x="13" s="1" nd="1"/>
        <i x="6" s="1" nd="1"/>
        <i x="7" s="1" nd="1"/>
        <i x="8" s="1" nd="1"/>
        <i x="5" s="1" nd="1"/>
        <i x="9" s="1" nd="1"/>
        <i x="10" s="1" nd="1"/>
        <i x="11" s="1" nd="1"/>
        <i x="14" s="1" nd="1"/>
        <i x="3" s="1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Estágio_atual" xr10:uid="{BF513925-0D37-4C3B-B062-80EB518052A9}" sourceName="Estágio_atual">
  <pivotTables>
    <pivotTable tabId="37" name="TD_Concusão"/>
  </pivotTables>
  <data>
    <tabular pivotCacheId="2117204475">
      <items count="10">
        <i x="0" s="1"/>
        <i x="9" s="1"/>
        <i x="1" s="1"/>
        <i x="3" s="1"/>
        <i x="4" s="1"/>
        <i x="5" s="1"/>
        <i x="6" s="1"/>
        <i x="7" s="1"/>
        <i x="8" s="1"/>
        <i x="2" s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Turno" xr10:uid="{27E2F292-3429-496C-872E-BCCB06162B48}" sourceName="Turno">
  <pivotTables>
    <pivotTable tabId="37" name="TD_Concusão"/>
  </pivotTables>
  <data>
    <tabular pivotCacheId="2117204475">
      <items count="3">
        <i x="0" s="1"/>
        <i x="2" s="1"/>
        <i x="1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Estágio_atual 3" xr10:uid="{8AC677D6-AC76-45ED-BFE6-9DF566850F99}" cache="SegmentaçãodeDados_Estágio_atual3" style="SlicerStyleDark1 2 2" lockedPosition="1" rowHeight="241300"/>
  <slicer name="Perfil_numero_alunos" xr10:uid="{06B565FC-80A5-4D1C-BAAD-C1348B41695F}" cache="SegmentaçãodeDados_Perfil_numero_alunos" style="SlicerStyleDark1 2 2" lockedPosition="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urma_resumo 3" xr10:uid="{40E6B629-E544-44B4-A329-950362E77A20}" cache="SegmentaçãodeDados_Turma_resumo" caption="Turma_resumo" style="SlicerStyleDark1 2" lockedPosition="1" rowHeight="24130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urma_resumo 1" xr10:uid="{FB87606F-05E7-47CF-8031-8416D2C88C09}" cache="SegmentaçãodeDados_Turma_resumo" caption="Turma_resumo" startItem="16" rowHeight="24130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Frequência" xr10:uid="{C6EA105B-245F-44FA-822B-04FAB8A13827}" cache="SegmentaçãodeDados_Frequência" style="Estilo de Segmentação de Dados 3" lockedPosition="1" rowHeight="241300"/>
  <slicer name="Estágio_atual" xr10:uid="{47701FB3-812C-44EE-8D54-CE3EF65430F5}" cache="SegmentaçãodeDados_Estágio_atual" columnCount="5" style="Estilo de Segmentação de Dados 3" lockedPosition="1" rowHeight="241300"/>
  <slicer name="Turno" xr10:uid="{240EB75E-2117-4073-97D8-1F4DF8CB3607}" cache="SegmentaçãodeDados_Turno" style="Estilo de Segmentação de Dados 3" lockedPosition="1" rowHeight="241300"/>
</slicer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5CE26F48-1BEB-4377-B93F-BE0795B552CE}" name="Visao" displayName="Visao" ref="B2:Z101" tableType="queryTable" totalsRowShown="0">
  <autoFilter ref="B2:Z101" xr:uid="{5CE26F48-1BEB-4377-B93F-BE0795B552CE}"/>
  <tableColumns count="25">
    <tableColumn id="1" xr3:uid="{50533722-38CB-4ADB-AE30-415833FB30A4}" uniqueName="1" name="SEG" queryTableFieldId="1"/>
    <tableColumn id="2" xr3:uid="{2A46E244-B851-42E0-B26D-0EF2FF0D40AB}" uniqueName="2" name="TER" queryTableFieldId="2"/>
    <tableColumn id="3" xr3:uid="{2E6A94DD-5069-4947-B9B5-2FFE422FFC8F}" uniqueName="3" name="QUA" queryTableFieldId="3"/>
    <tableColumn id="4" xr3:uid="{F8D0755C-F2AF-44DD-BAA5-29DCEA6AD49E}" uniqueName="4" name="QUI" queryTableFieldId="4"/>
    <tableColumn id="5" xr3:uid="{24A618C3-5F85-4D7C-A2EC-A0C261CCE5E2}" uniqueName="5" name="SEX" queryTableFieldId="5"/>
    <tableColumn id="6" xr3:uid="{5E14F124-7508-4323-BCC9-484D51C26F8F}" uniqueName="6" name="Mapa de Turmas" queryTableFieldId="6" dataDxfId="312"/>
    <tableColumn id="7" xr3:uid="{77088023-0C4D-4ABA-823B-5283B5711440}" uniqueName="7" name="Curso_tipo" queryTableFieldId="7"/>
    <tableColumn id="8" xr3:uid="{2FF42F58-9771-42BB-B6C3-91D76E33A8D2}" uniqueName="8" name="Curso_descrição" queryTableFieldId="8"/>
    <tableColumn id="9" xr3:uid="{B6DF0C37-8C61-4003-B121-7F0047B95438}" uniqueName="9" name="Turma (SAV)" queryTableFieldId="9" dataDxfId="311"/>
    <tableColumn id="10" xr3:uid="{4AE8D169-B4EF-4C1A-8833-99013C30186B}" uniqueName="10" name="Estágio_atual" queryTableFieldId="10" dataDxfId="310"/>
    <tableColumn id="11" xr3:uid="{BA08A82E-1AB0-4D0D-84A5-6F0509A9A61B}" uniqueName="11" name="Aula_última" queryTableFieldId="11"/>
    <tableColumn id="12" xr3:uid="{A4C9639A-1EF3-4563-A2D4-DD9BCD6F0147}" uniqueName="12" name="Aula_palavra" queryTableFieldId="12"/>
    <tableColumn id="13" xr3:uid="{EC2B8254-E48B-418D-93EE-4D35E2CFFBC8}" uniqueName="13" name="Início_estágio" queryTableFieldId="13"/>
    <tableColumn id="14" xr3:uid="{597B79F7-8E20-48AB-A9E7-DABCC98575C7}" uniqueName="14" name="Término_estágio" queryTableFieldId="14"/>
    <tableColumn id="15" xr3:uid="{24C74434-53E1-413D-8156-F9192F4D7FC1}" uniqueName="15" name="Lotação_min" queryTableFieldId="15"/>
    <tableColumn id="16" xr3:uid="{0CB9584B-BF2F-404E-AB28-0533B5819AAA}" uniqueName="16" name="Lotação_max" queryTableFieldId="16"/>
    <tableColumn id="17" xr3:uid="{E67D814C-CF0A-4C0D-9DD7-7EB72548E13C}" uniqueName="17" name="Alunos_Ativos" queryTableFieldId="17"/>
    <tableColumn id="18" xr3:uid="{71432FC4-2A2F-45A2-BB77-49F2FDE4683C}" uniqueName="18" name="Aulas_dias" queryTableFieldId="18" dataDxfId="309"/>
    <tableColumn id="19" xr3:uid="{B494CCE7-B367-4F2E-B69E-44648176650A}" uniqueName="19" name="Aulas_horário_início" queryTableFieldId="19" dataDxfId="308"/>
    <tableColumn id="20" xr3:uid="{12560A32-D97A-41B5-A5E4-417F0EAA775D}" uniqueName="20" name="Aulas_horário_fim" queryTableFieldId="20" dataDxfId="307"/>
    <tableColumn id="21" xr3:uid="{22F9D78A-5D7F-4724-8974-E2350DCF6B59}" uniqueName="21" name="Horário_número" queryTableFieldId="21"/>
    <tableColumn id="22" xr3:uid="{EA029E37-27A8-4B8C-A15A-531C35EC6387}" uniqueName="22" name="Turno" queryTableFieldId="22"/>
    <tableColumn id="23" xr3:uid="{07AF8662-CF29-480B-AC0F-D2D8F7F9B9CC}" uniqueName="23" name="Perfil" queryTableFieldId="23"/>
    <tableColumn id="24" xr3:uid="{7E87A392-D5D4-4FD8-8A2C-64358C1DC0DE}" uniqueName="24" name="Curso_tipo_resumo" queryTableFieldId="24" dataDxfId="306"/>
    <tableColumn id="25" xr3:uid="{EF62749D-B99B-4DBB-ACED-B6693FE77B8E}" uniqueName="25" name="Perfil_numero_alunos" queryTableFieldId="25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68D57CD8-CC06-4A71-A0B3-72C0CFF9522D}" name="Tab_NAPPE_Descricao" displayName="Tab_NAPPE_Descricao" ref="Y1:Z7" totalsRowShown="0">
  <autoFilter ref="Y1:Z7" xr:uid="{68D57CD8-CC06-4A71-A0B3-72C0CFF9522D}"/>
  <tableColumns count="2">
    <tableColumn id="1" xr3:uid="{EC5C465F-510F-4FCA-A16F-AD8FBEA08AD4}" name="NAPPE" dataDxfId="305"/>
    <tableColumn id="2" xr3:uid="{8B01F99B-EC32-4571-BE1F-DB18705355A7}" name="Descrição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8EFE7C4-2835-4FE5-AEB8-7C2DB4E6831C}" name="Tab_Turno_ProcV" displayName="Tab_Turno_ProcV" ref="AG1:AH4" totalsRowShown="0">
  <autoFilter ref="AG1:AH4" xr:uid="{08EFE7C4-2835-4FE5-AEB8-7C2DB4E6831C}"/>
  <tableColumns count="2">
    <tableColumn id="1" xr3:uid="{898D3DF1-B80D-4FB6-9B61-164408411B94}" name="Turno"/>
    <tableColumn id="2" xr3:uid="{07BAF375-10A8-45EF-A2D2-71F719F94A29}" name="indice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B3E4B82C-FA35-457F-97C2-7987785E5CA0}" name="Perfil_NAPPE" displayName="Perfil_NAPPE" ref="A1:V36" tableType="queryTable" totalsRowShown="0">
  <autoFilter ref="A1:V36" xr:uid="{B3E4B82C-FA35-457F-97C2-7987785E5CA0}"/>
  <tableColumns count="22">
    <tableColumn id="1" xr3:uid="{1EDDE192-E5FE-464C-B420-60FD9200B99E}" uniqueName="1" name="SEG" queryTableFieldId="1"/>
    <tableColumn id="2" xr3:uid="{636C3C0C-37DC-4E8A-9D6A-866752E3CEBF}" uniqueName="2" name="TER" queryTableFieldId="2"/>
    <tableColumn id="3" xr3:uid="{F838932F-1DEC-4DA8-AE3F-C7C120EDD8C2}" uniqueName="3" name="QUA" queryTableFieldId="3"/>
    <tableColumn id="4" xr3:uid="{B90E442F-981F-41CC-B8D6-60026BAC6C21}" uniqueName="4" name="QUI" queryTableFieldId="4"/>
    <tableColumn id="5" xr3:uid="{02F53098-543B-485B-BEEB-A6122519CF0D}" uniqueName="5" name="SEX" queryTableFieldId="5"/>
    <tableColumn id="6" xr3:uid="{63E77757-74D2-463C-98CF-60562E8C058D}" uniqueName="6" name="Curso_tipo" queryTableFieldId="6"/>
    <tableColumn id="7" xr3:uid="{7BD5D6B1-E02F-450C-A905-F63F2F53C4E2}" uniqueName="7" name="Estágio_atual" queryTableFieldId="7" dataDxfId="304"/>
    <tableColumn id="8" xr3:uid="{3816DB73-E0B9-4097-92F5-FF1D9C9820E6}" uniqueName="8" name="Frequência" queryTableFieldId="8" dataDxfId="303"/>
    <tableColumn id="9" xr3:uid="{7AE67CCF-7160-4F0C-8442-0A14D4144401}" uniqueName="9" name="Perfil" queryTableFieldId="9" dataDxfId="302"/>
    <tableColumn id="10" xr3:uid="{6AA536F5-A8F3-48FC-A1A6-1AC95264E1DB}" uniqueName="10" name="Lotação_max" queryTableFieldId="10"/>
    <tableColumn id="11" xr3:uid="{D410EE1B-A183-467E-A5FD-D49ECB32CC8E}" uniqueName="11" name="Turno" queryTableFieldId="11"/>
    <tableColumn id="12" xr3:uid="{FCFC64E1-5931-4BDD-9BAF-1BE1EB0CEFEC}" uniqueName="12" name="Alunos_Ativos" queryTableFieldId="12"/>
    <tableColumn id="13" xr3:uid="{0C82EDB1-8504-46A0-8697-FE79900432E3}" uniqueName="13" name="Disponibilidade" queryTableFieldId="13"/>
    <tableColumn id="14" xr3:uid="{DB5FB9D3-6E2E-4162-8FAF-6600582B4CC5}" uniqueName="14" name="Alunos_PE" queryTableFieldId="14" dataDxfId="301"/>
    <tableColumn id="15" xr3:uid="{193CE611-B57E-4626-8C5E-FA94FD1AE428}" uniqueName="15" name="Alunos_bolsista(Visao)" queryTableFieldId="15"/>
    <tableColumn id="16" xr3:uid="{11733C96-18D8-47D3-BCD9-F2C5862D3D95}" uniqueName="16" name="NAPPE" queryTableFieldId="16"/>
    <tableColumn id="17" xr3:uid="{F30CFFC5-2A8E-48FD-97E0-FDB99E04DF6B}" uniqueName="17" name="Turma_resumo" queryTableFieldId="17" dataDxfId="300"/>
    <tableColumn id="18" xr3:uid="{27AEC319-4428-45F5-80F0-CA00B3F8FB9C}" uniqueName="18" name="Turma_Titulo" queryTableFieldId="18" dataDxfId="299"/>
    <tableColumn id="22" xr3:uid="{8CBC5AF8-B4ED-496C-A257-4E78BC8F758D}" uniqueName="22" name="Aluno_Pagte" queryTableFieldId="22"/>
    <tableColumn id="19" xr3:uid="{53B29AA5-EA17-4AAA-97F5-8AE8BAA1D865}" uniqueName="19" name="Estágio_numero" queryTableFieldId="19" dataDxfId="298"/>
    <tableColumn id="21" xr3:uid="{ABB6715D-14D9-4E52-AF2A-B1B40F8B6C7E}" uniqueName="21" name="Alunos_Bolsistas" queryTableFieldId="21"/>
    <tableColumn id="20" xr3:uid="{8824F8EC-C0EC-4A94-8808-FF8D5C8D21F2}" uniqueName="20" name="Conclusão" queryTableFieldId="25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1F802C7-4162-49A8-A60E-1BE31C5C72B5}" name="Tab_PGeral_Cursos" displayName="Tab_PGeral_Cursos" ref="C20:G23" totalsRowShown="0" headerRowDxfId="188" dataDxfId="187">
  <autoFilter ref="C20:G23" xr:uid="{91F802C7-4162-49A8-A60E-1BE31C5C72B5}"/>
  <tableColumns count="5">
    <tableColumn id="1" xr3:uid="{99E11355-AE84-404C-86C8-CCB333035BBA}" name="Individual" dataDxfId="186">
      <calculatedColumnFormula>VLOOKUP(C$20,$C$14:$E$16,3,0)</calculatedColumnFormula>
    </tableColumn>
    <tableColumn id="2" xr3:uid="{79E37D6B-57AF-458F-9D70-F3B6C90F352A}" name="Turma" dataDxfId="185">
      <calculatedColumnFormula>VLOOKUP(D$20,$C$14:$E$16,3,0)</calculatedColumnFormula>
    </tableColumn>
    <tableColumn id="3" xr3:uid="{F208C167-7CC9-4DF4-B01D-07BCB6EE840C}" name="Dupla" dataDxfId="184">
      <calculatedColumnFormula>VLOOKUP(E$20,$C$14:$E$16,3,0)</calculatedColumnFormula>
    </tableColumn>
    <tableColumn id="4" xr3:uid="{EACEA525-A50A-42C9-9F41-50CA20BD5412}" name="Outros" dataDxfId="183"/>
    <tableColumn id="6" xr3:uid="{B3E9C7EB-AAD6-487F-A244-6ED9A774D004}" name="Total " dataDxfId="182">
      <calculatedColumnFormula>SUM(Tab_PGeral_Cursos[[#This Row],[Individual]:[Outros]])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Senna Karen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1C2773"/>
      </a:accent1>
      <a:accent2>
        <a:srgbClr val="BE1228"/>
      </a:accent2>
      <a:accent3>
        <a:srgbClr val="F8F8F8"/>
      </a:accent3>
      <a:accent4>
        <a:srgbClr val="0B0687"/>
      </a:accent4>
      <a:accent5>
        <a:srgbClr val="A7A797"/>
      </a:accent5>
      <a:accent6>
        <a:srgbClr val="7030A0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Senna Karen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1C2773"/>
    </a:accent1>
    <a:accent2>
      <a:srgbClr val="BE1228"/>
    </a:accent2>
    <a:accent3>
      <a:srgbClr val="F8F8F8"/>
    </a:accent3>
    <a:accent4>
      <a:srgbClr val="0B0687"/>
    </a:accent4>
    <a:accent5>
      <a:srgbClr val="A7A797"/>
    </a:accent5>
    <a:accent6>
      <a:srgbClr val="7030A0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table" Target="../tables/table3.xml"/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18" Type="http://schemas.openxmlformats.org/officeDocument/2006/relationships/pivotTable" Target="../pivotTables/pivotTable18.xml"/><Relationship Id="rId26" Type="http://schemas.openxmlformats.org/officeDocument/2006/relationships/printerSettings" Target="../printerSettings/printerSettings3.bin"/><Relationship Id="rId3" Type="http://schemas.openxmlformats.org/officeDocument/2006/relationships/pivotTable" Target="../pivotTables/pivotTable3.xml"/><Relationship Id="rId21" Type="http://schemas.openxmlformats.org/officeDocument/2006/relationships/pivotTable" Target="../pivotTables/pivotTable21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17" Type="http://schemas.openxmlformats.org/officeDocument/2006/relationships/pivotTable" Target="../pivotTables/pivotTable17.xml"/><Relationship Id="rId25" Type="http://schemas.openxmlformats.org/officeDocument/2006/relationships/pivotTable" Target="../pivotTables/pivotTable25.xml"/><Relationship Id="rId2" Type="http://schemas.openxmlformats.org/officeDocument/2006/relationships/pivotTable" Target="../pivotTables/pivotTable2.xml"/><Relationship Id="rId16" Type="http://schemas.openxmlformats.org/officeDocument/2006/relationships/pivotTable" Target="../pivotTables/pivotTable16.xml"/><Relationship Id="rId20" Type="http://schemas.openxmlformats.org/officeDocument/2006/relationships/pivotTable" Target="../pivotTables/pivotTable20.xml"/><Relationship Id="rId29" Type="http://schemas.openxmlformats.org/officeDocument/2006/relationships/table" Target="../tables/table5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24" Type="http://schemas.openxmlformats.org/officeDocument/2006/relationships/pivotTable" Target="../pivotTables/pivotTable24.xml"/><Relationship Id="rId5" Type="http://schemas.openxmlformats.org/officeDocument/2006/relationships/pivotTable" Target="../pivotTables/pivotTable5.xml"/><Relationship Id="rId15" Type="http://schemas.openxmlformats.org/officeDocument/2006/relationships/pivotTable" Target="../pivotTables/pivotTable15.xml"/><Relationship Id="rId23" Type="http://schemas.openxmlformats.org/officeDocument/2006/relationships/pivotTable" Target="../pivotTables/pivotTable23.xml"/><Relationship Id="rId28" Type="http://schemas.openxmlformats.org/officeDocument/2006/relationships/vmlDrawing" Target="../drawings/vmlDrawing1.vml"/><Relationship Id="rId10" Type="http://schemas.openxmlformats.org/officeDocument/2006/relationships/pivotTable" Target="../pivotTables/pivotTable10.xml"/><Relationship Id="rId19" Type="http://schemas.openxmlformats.org/officeDocument/2006/relationships/pivotTable" Target="../pivotTables/pivotTable19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Relationship Id="rId22" Type="http://schemas.openxmlformats.org/officeDocument/2006/relationships/pivotTable" Target="../pivotTables/pivotTable22.xml"/><Relationship Id="rId27" Type="http://schemas.openxmlformats.org/officeDocument/2006/relationships/drawing" Target="../drawings/drawing3.xml"/><Relationship Id="rId30" Type="http://schemas.microsoft.com/office/2007/relationships/slicer" Target="../slicers/slicer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27.xml"/><Relationship Id="rId1" Type="http://schemas.openxmlformats.org/officeDocument/2006/relationships/pivotTable" Target="../pivotTables/pivotTable26.xml"/><Relationship Id="rId5" Type="http://schemas.microsoft.com/office/2007/relationships/slicer" Target="../slicers/slicer4.xml"/><Relationship Id="rId4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94F654-BC5B-441F-A13F-007F23AD3C05}">
  <dimension ref="B2:AG109"/>
  <sheetViews>
    <sheetView showGridLines="0" zoomScale="86" zoomScaleNormal="86" workbookViewId="0">
      <selection activeCell="A26" sqref="A26"/>
    </sheetView>
  </sheetViews>
  <sheetFormatPr defaultRowHeight="15"/>
  <cols>
    <col min="1" max="1" width="4.140625" customWidth="1"/>
    <col min="2" max="2" width="7.140625" bestFit="1" customWidth="1"/>
    <col min="3" max="3" width="7" bestFit="1" customWidth="1"/>
    <col min="4" max="4" width="8" bestFit="1" customWidth="1"/>
    <col min="5" max="5" width="7.140625" bestFit="1" customWidth="1"/>
    <col min="6" max="6" width="7" bestFit="1" customWidth="1"/>
    <col min="7" max="7" width="58.5703125" bestFit="1" customWidth="1"/>
    <col min="8" max="8" width="25" bestFit="1" customWidth="1"/>
    <col min="9" max="9" width="29" bestFit="1" customWidth="1"/>
    <col min="10" max="10" width="28.42578125" bestFit="1" customWidth="1"/>
    <col min="11" max="11" width="15.5703125" bestFit="1" customWidth="1"/>
    <col min="12" max="12" width="34.140625" bestFit="1" customWidth="1"/>
    <col min="13" max="13" width="43.140625" bestFit="1" customWidth="1"/>
    <col min="14" max="14" width="15.85546875" bestFit="1" customWidth="1"/>
    <col min="15" max="15" width="19.140625" bestFit="1" customWidth="1"/>
    <col min="16" max="16" width="15.28515625" bestFit="1" customWidth="1"/>
    <col min="17" max="17" width="15.5703125" bestFit="1" customWidth="1"/>
    <col min="18" max="18" width="16.5703125" bestFit="1" customWidth="1"/>
    <col min="19" max="19" width="22.42578125" bestFit="1" customWidth="1"/>
    <col min="20" max="20" width="22" bestFit="1" customWidth="1"/>
    <col min="21" max="21" width="20.42578125" bestFit="1" customWidth="1"/>
    <col min="22" max="22" width="19.140625" bestFit="1" customWidth="1"/>
    <col min="23" max="23" width="9.140625" bestFit="1" customWidth="1"/>
    <col min="24" max="24" width="81.140625" bestFit="1" customWidth="1"/>
    <col min="25" max="25" width="21.7109375" bestFit="1" customWidth="1"/>
    <col min="26" max="27" width="24" bestFit="1" customWidth="1"/>
    <col min="28" max="28" width="33.42578125" hidden="1" customWidth="1"/>
    <col min="29" max="29" width="6.42578125" hidden="1" customWidth="1"/>
    <col min="30" max="30" width="7.42578125" hidden="1" customWidth="1"/>
    <col min="31" max="31" width="6.7109375" hidden="1" customWidth="1"/>
    <col min="32" max="32" width="6.42578125" hidden="1" customWidth="1"/>
    <col min="33" max="33" width="7" hidden="1" customWidth="1"/>
    <col min="34" max="34" width="25" bestFit="1" customWidth="1"/>
    <col min="35" max="35" width="25" customWidth="1"/>
    <col min="36" max="36" width="41.7109375" bestFit="1" customWidth="1"/>
    <col min="37" max="37" width="15.5703125" bestFit="1" customWidth="1"/>
    <col min="38" max="38" width="21.28515625" customWidth="1"/>
    <col min="39" max="39" width="41.28515625" customWidth="1"/>
    <col min="40" max="40" width="43.140625" customWidth="1"/>
    <col min="41" max="41" width="15.85546875" customWidth="1"/>
    <col min="42" max="42" width="14.42578125" customWidth="1"/>
    <col min="43" max="43" width="14.7109375" customWidth="1"/>
    <col min="44" max="44" width="15.5703125" customWidth="1"/>
    <col min="45" max="45" width="22.42578125" customWidth="1"/>
    <col min="46" max="46" width="22" customWidth="1"/>
    <col min="47" max="47" width="19.85546875" customWidth="1"/>
    <col min="48" max="48" width="18" customWidth="1"/>
    <col min="49" max="49" width="8.42578125" customWidth="1"/>
    <col min="50" max="50" width="81.140625" customWidth="1"/>
    <col min="51" max="51" width="21.7109375" customWidth="1"/>
    <col min="52" max="52" width="24" bestFit="1" customWidth="1"/>
    <col min="53" max="53" width="26.5703125" bestFit="1" customWidth="1"/>
    <col min="54" max="54" width="14.42578125" bestFit="1" customWidth="1"/>
    <col min="55" max="55" width="14.7109375" bestFit="1" customWidth="1"/>
    <col min="56" max="56" width="15.85546875" bestFit="1" customWidth="1"/>
    <col min="57" max="57" width="40" bestFit="1" customWidth="1"/>
    <col min="58" max="58" width="15.140625" bestFit="1" customWidth="1"/>
    <col min="59" max="59" width="32.42578125" bestFit="1" customWidth="1"/>
    <col min="60" max="60" width="41.28515625" bestFit="1" customWidth="1"/>
    <col min="61" max="62" width="11.140625" bestFit="1" customWidth="1"/>
    <col min="63" max="75" width="12.140625" bestFit="1" customWidth="1"/>
  </cols>
  <sheetData>
    <row r="2" spans="2:33">
      <c r="B2" t="s">
        <v>27</v>
      </c>
      <c r="C2" t="s">
        <v>46</v>
      </c>
      <c r="D2" t="s">
        <v>52</v>
      </c>
      <c r="E2" t="s">
        <v>39</v>
      </c>
      <c r="F2" t="s">
        <v>307</v>
      </c>
      <c r="G2" t="s">
        <v>0</v>
      </c>
      <c r="H2" t="s">
        <v>308</v>
      </c>
      <c r="I2" t="s">
        <v>317</v>
      </c>
      <c r="J2" t="s">
        <v>253</v>
      </c>
      <c r="K2" t="s">
        <v>318</v>
      </c>
      <c r="L2" t="s">
        <v>309</v>
      </c>
      <c r="M2" t="s">
        <v>310</v>
      </c>
      <c r="N2" t="s">
        <v>311</v>
      </c>
      <c r="O2" t="s">
        <v>312</v>
      </c>
      <c r="P2" t="s">
        <v>313</v>
      </c>
      <c r="Q2" t="s">
        <v>314</v>
      </c>
      <c r="R2" t="s">
        <v>319</v>
      </c>
      <c r="S2" t="s">
        <v>322</v>
      </c>
      <c r="T2" t="s">
        <v>323</v>
      </c>
      <c r="U2" t="s">
        <v>324</v>
      </c>
      <c r="V2" t="s">
        <v>341</v>
      </c>
      <c r="W2" t="s">
        <v>342</v>
      </c>
      <c r="X2" t="s">
        <v>347</v>
      </c>
      <c r="Y2" t="s">
        <v>404</v>
      </c>
      <c r="Z2" t="s">
        <v>453</v>
      </c>
    </row>
    <row r="3" spans="2:33">
      <c r="C3" t="s">
        <v>46</v>
      </c>
      <c r="E3" t="s">
        <v>39</v>
      </c>
      <c r="G3" t="s">
        <v>2</v>
      </c>
      <c r="H3" t="s">
        <v>315</v>
      </c>
      <c r="I3" t="s">
        <v>1</v>
      </c>
      <c r="J3" t="s">
        <v>597</v>
      </c>
      <c r="K3" t="s">
        <v>254</v>
      </c>
      <c r="L3" t="s">
        <v>3</v>
      </c>
      <c r="M3" t="s">
        <v>4</v>
      </c>
      <c r="N3">
        <v>44635</v>
      </c>
      <c r="O3">
        <v>44868</v>
      </c>
      <c r="Q3">
        <v>5</v>
      </c>
      <c r="R3">
        <v>2</v>
      </c>
      <c r="S3" t="s">
        <v>325</v>
      </c>
      <c r="T3" s="3">
        <v>0.375</v>
      </c>
      <c r="U3" s="3">
        <v>0.41666666666666669</v>
      </c>
      <c r="V3">
        <v>9</v>
      </c>
      <c r="W3" t="s">
        <v>343</v>
      </c>
      <c r="X3" t="s">
        <v>598</v>
      </c>
      <c r="Y3" t="s">
        <v>405</v>
      </c>
      <c r="Z3" t="s">
        <v>401</v>
      </c>
    </row>
    <row r="4" spans="2:33">
      <c r="C4" t="s">
        <v>46</v>
      </c>
      <c r="E4" t="s">
        <v>39</v>
      </c>
      <c r="G4" t="s">
        <v>5</v>
      </c>
      <c r="H4" t="s">
        <v>315</v>
      </c>
      <c r="I4" t="s">
        <v>1</v>
      </c>
      <c r="J4" t="s">
        <v>255</v>
      </c>
      <c r="K4" t="s">
        <v>256</v>
      </c>
      <c r="L4" t="s">
        <v>6</v>
      </c>
      <c r="M4" t="s">
        <v>7</v>
      </c>
      <c r="N4">
        <v>44740</v>
      </c>
      <c r="O4">
        <v>44866</v>
      </c>
      <c r="Q4">
        <v>5</v>
      </c>
      <c r="R4">
        <v>2</v>
      </c>
      <c r="S4" t="s">
        <v>325</v>
      </c>
      <c r="T4" s="3">
        <v>0.83333333333333337</v>
      </c>
      <c r="U4" s="3">
        <v>0.875</v>
      </c>
      <c r="V4">
        <v>20</v>
      </c>
      <c r="W4" t="s">
        <v>344</v>
      </c>
      <c r="X4" t="s">
        <v>348</v>
      </c>
      <c r="Y4" t="s">
        <v>405</v>
      </c>
      <c r="Z4" t="s">
        <v>401</v>
      </c>
    </row>
    <row r="5" spans="2:33">
      <c r="C5" t="s">
        <v>46</v>
      </c>
      <c r="D5" t="s">
        <v>52</v>
      </c>
      <c r="G5" t="s">
        <v>8</v>
      </c>
      <c r="H5" t="s">
        <v>315</v>
      </c>
      <c r="I5" t="s">
        <v>1</v>
      </c>
      <c r="J5" t="s">
        <v>599</v>
      </c>
      <c r="K5" t="s">
        <v>257</v>
      </c>
      <c r="L5" t="s">
        <v>9</v>
      </c>
      <c r="M5" t="s">
        <v>10</v>
      </c>
      <c r="N5">
        <v>44650</v>
      </c>
      <c r="O5">
        <v>44902</v>
      </c>
      <c r="Q5">
        <v>5</v>
      </c>
      <c r="R5">
        <v>2</v>
      </c>
      <c r="S5" t="s">
        <v>326</v>
      </c>
      <c r="T5" s="3">
        <v>0.625</v>
      </c>
      <c r="U5" s="3">
        <v>0.66666666666666663</v>
      </c>
      <c r="V5">
        <v>15</v>
      </c>
      <c r="W5" t="s">
        <v>345</v>
      </c>
      <c r="X5" t="s">
        <v>600</v>
      </c>
      <c r="Y5" t="s">
        <v>405</v>
      </c>
      <c r="Z5" t="s">
        <v>401</v>
      </c>
    </row>
    <row r="6" spans="2:33">
      <c r="B6" t="s">
        <v>27</v>
      </c>
      <c r="D6" t="s">
        <v>52</v>
      </c>
      <c r="F6" t="s">
        <v>307</v>
      </c>
      <c r="G6" t="s">
        <v>12</v>
      </c>
      <c r="H6" t="s">
        <v>315</v>
      </c>
      <c r="I6" t="s">
        <v>11</v>
      </c>
      <c r="J6" t="s">
        <v>601</v>
      </c>
      <c r="K6" t="s">
        <v>258</v>
      </c>
      <c r="L6" t="s">
        <v>13</v>
      </c>
      <c r="M6" t="s">
        <v>14</v>
      </c>
      <c r="N6">
        <v>44746</v>
      </c>
      <c r="O6">
        <v>44761</v>
      </c>
      <c r="Q6">
        <v>5</v>
      </c>
      <c r="R6">
        <v>2</v>
      </c>
      <c r="S6" t="s">
        <v>327</v>
      </c>
      <c r="T6" s="3">
        <v>0.79166666666666663</v>
      </c>
      <c r="U6" s="3">
        <v>0.83333333333333337</v>
      </c>
      <c r="V6">
        <v>19</v>
      </c>
      <c r="W6" t="s">
        <v>344</v>
      </c>
      <c r="X6" t="s">
        <v>602</v>
      </c>
      <c r="Y6" t="s">
        <v>405</v>
      </c>
      <c r="Z6" t="s">
        <v>401</v>
      </c>
    </row>
    <row r="7" spans="2:33">
      <c r="B7" t="s">
        <v>27</v>
      </c>
      <c r="C7" t="s">
        <v>46</v>
      </c>
      <c r="D7" t="s">
        <v>52</v>
      </c>
      <c r="E7" t="s">
        <v>39</v>
      </c>
      <c r="F7" t="s">
        <v>307</v>
      </c>
      <c r="G7" t="s">
        <v>16</v>
      </c>
      <c r="H7" t="s">
        <v>315</v>
      </c>
      <c r="I7" t="s">
        <v>15</v>
      </c>
      <c r="J7" t="s">
        <v>603</v>
      </c>
      <c r="K7" t="s">
        <v>257</v>
      </c>
      <c r="L7" t="s">
        <v>17</v>
      </c>
      <c r="M7" t="s">
        <v>18</v>
      </c>
      <c r="N7">
        <v>44663</v>
      </c>
      <c r="O7">
        <v>44798</v>
      </c>
      <c r="Q7">
        <v>5</v>
      </c>
      <c r="R7">
        <v>2</v>
      </c>
      <c r="S7" t="s">
        <v>328</v>
      </c>
      <c r="T7" s="3">
        <v>0.58333333333333337</v>
      </c>
      <c r="U7" s="3">
        <v>0.625</v>
      </c>
      <c r="V7">
        <v>14</v>
      </c>
      <c r="W7" t="s">
        <v>345</v>
      </c>
      <c r="X7" t="s">
        <v>604</v>
      </c>
      <c r="Y7" t="s">
        <v>405</v>
      </c>
      <c r="Z7" t="s">
        <v>401</v>
      </c>
    </row>
    <row r="8" spans="2:33">
      <c r="B8" t="s">
        <v>27</v>
      </c>
      <c r="C8" t="s">
        <v>46</v>
      </c>
      <c r="D8" t="s">
        <v>52</v>
      </c>
      <c r="E8" t="s">
        <v>39</v>
      </c>
      <c r="F8" t="s">
        <v>307</v>
      </c>
      <c r="G8" t="s">
        <v>19</v>
      </c>
      <c r="H8" t="s">
        <v>315</v>
      </c>
      <c r="I8" t="s">
        <v>15</v>
      </c>
      <c r="J8" t="s">
        <v>605</v>
      </c>
      <c r="K8" t="s">
        <v>259</v>
      </c>
      <c r="L8" t="s">
        <v>20</v>
      </c>
      <c r="M8" t="s">
        <v>21</v>
      </c>
      <c r="N8">
        <v>44531</v>
      </c>
      <c r="O8">
        <v>44770</v>
      </c>
      <c r="Q8">
        <v>5</v>
      </c>
      <c r="R8">
        <v>2</v>
      </c>
      <c r="S8" t="s">
        <v>328</v>
      </c>
      <c r="T8" s="3">
        <v>0.79166666666666663</v>
      </c>
      <c r="U8" s="3">
        <v>0.83333333333333337</v>
      </c>
      <c r="V8">
        <v>19</v>
      </c>
      <c r="W8" t="s">
        <v>344</v>
      </c>
      <c r="X8" t="s">
        <v>606</v>
      </c>
      <c r="Y8" t="s">
        <v>405</v>
      </c>
      <c r="Z8" t="s">
        <v>401</v>
      </c>
    </row>
    <row r="9" spans="2:33">
      <c r="C9" t="s">
        <v>46</v>
      </c>
      <c r="E9" t="s">
        <v>39</v>
      </c>
      <c r="G9" t="s">
        <v>23</v>
      </c>
      <c r="H9" t="s">
        <v>321</v>
      </c>
      <c r="I9" t="s">
        <v>22</v>
      </c>
      <c r="J9" t="s">
        <v>260</v>
      </c>
      <c r="K9" t="s">
        <v>607</v>
      </c>
      <c r="L9" t="s">
        <v>24</v>
      </c>
      <c r="M9" t="s">
        <v>25</v>
      </c>
      <c r="N9">
        <v>44476</v>
      </c>
      <c r="O9">
        <v>44761</v>
      </c>
      <c r="Q9">
        <v>5</v>
      </c>
      <c r="R9">
        <v>3</v>
      </c>
      <c r="S9" t="s">
        <v>325</v>
      </c>
      <c r="T9" s="3">
        <v>0.70833333333333337</v>
      </c>
      <c r="U9" s="3">
        <v>0.75</v>
      </c>
      <c r="V9">
        <v>17</v>
      </c>
      <c r="W9" t="s">
        <v>345</v>
      </c>
      <c r="X9" t="s">
        <v>608</v>
      </c>
      <c r="Y9" t="s">
        <v>406</v>
      </c>
      <c r="Z9" t="s">
        <v>400</v>
      </c>
      <c r="AB9" t="s">
        <v>27</v>
      </c>
      <c r="AC9" t="s">
        <v>46</v>
      </c>
      <c r="AD9" t="s">
        <v>52</v>
      </c>
      <c r="AE9" t="s">
        <v>39</v>
      </c>
      <c r="AF9" t="s">
        <v>307</v>
      </c>
      <c r="AG9" t="s">
        <v>0</v>
      </c>
    </row>
    <row r="10" spans="2:33">
      <c r="B10" t="s">
        <v>27</v>
      </c>
      <c r="G10" t="s">
        <v>28</v>
      </c>
      <c r="H10" t="s">
        <v>316</v>
      </c>
      <c r="I10" t="s">
        <v>26</v>
      </c>
      <c r="J10" t="s">
        <v>609</v>
      </c>
      <c r="K10" t="s">
        <v>254</v>
      </c>
      <c r="L10" t="s">
        <v>29</v>
      </c>
      <c r="M10" t="s">
        <v>30</v>
      </c>
      <c r="N10">
        <v>44473</v>
      </c>
      <c r="O10">
        <v>44879</v>
      </c>
      <c r="Q10">
        <v>5</v>
      </c>
      <c r="R10">
        <v>1</v>
      </c>
      <c r="S10" t="s">
        <v>329</v>
      </c>
      <c r="T10" s="3">
        <v>0.29166666666666669</v>
      </c>
      <c r="U10" s="3">
        <v>0.33333333333333331</v>
      </c>
      <c r="V10">
        <v>7</v>
      </c>
      <c r="W10" t="s">
        <v>343</v>
      </c>
      <c r="X10" t="s">
        <v>610</v>
      </c>
      <c r="Y10" t="s">
        <v>408</v>
      </c>
      <c r="Z10" t="s">
        <v>454</v>
      </c>
      <c r="AC10" t="s">
        <v>46</v>
      </c>
      <c r="AE10" t="s">
        <v>39</v>
      </c>
      <c r="AG10" t="s">
        <v>2</v>
      </c>
    </row>
    <row r="11" spans="2:33">
      <c r="B11" t="s">
        <v>27</v>
      </c>
      <c r="G11" t="s">
        <v>31</v>
      </c>
      <c r="H11" t="s">
        <v>316</v>
      </c>
      <c r="I11" t="s">
        <v>26</v>
      </c>
      <c r="J11" t="s">
        <v>611</v>
      </c>
      <c r="K11" t="s">
        <v>261</v>
      </c>
      <c r="L11" t="s">
        <v>32</v>
      </c>
      <c r="N11">
        <v>44302</v>
      </c>
      <c r="O11">
        <v>44761</v>
      </c>
      <c r="Q11">
        <v>5</v>
      </c>
      <c r="R11">
        <v>1</v>
      </c>
      <c r="S11" t="s">
        <v>329</v>
      </c>
      <c r="T11" s="3">
        <v>0.5</v>
      </c>
      <c r="U11" s="3">
        <v>0.54166666666666663</v>
      </c>
      <c r="V11">
        <v>12</v>
      </c>
      <c r="W11" t="s">
        <v>345</v>
      </c>
      <c r="X11" t="s">
        <v>612</v>
      </c>
      <c r="Y11" t="s">
        <v>408</v>
      </c>
      <c r="Z11" t="s">
        <v>454</v>
      </c>
      <c r="AC11" t="s">
        <v>46</v>
      </c>
      <c r="AE11" t="s">
        <v>39</v>
      </c>
      <c r="AG11" t="s">
        <v>5</v>
      </c>
    </row>
    <row r="12" spans="2:33">
      <c r="B12" t="s">
        <v>27</v>
      </c>
      <c r="G12" t="s">
        <v>33</v>
      </c>
      <c r="H12" t="s">
        <v>316</v>
      </c>
      <c r="I12" t="s">
        <v>26</v>
      </c>
      <c r="J12" t="s">
        <v>613</v>
      </c>
      <c r="K12" t="s">
        <v>262</v>
      </c>
      <c r="L12" t="s">
        <v>34</v>
      </c>
      <c r="M12" t="s">
        <v>35</v>
      </c>
      <c r="N12">
        <v>44382</v>
      </c>
      <c r="O12">
        <v>44907</v>
      </c>
      <c r="Q12">
        <v>5</v>
      </c>
      <c r="R12">
        <v>1</v>
      </c>
      <c r="S12" t="s">
        <v>329</v>
      </c>
      <c r="T12" s="3">
        <v>0.79166666666666663</v>
      </c>
      <c r="U12" s="3">
        <v>0.83333333333333337</v>
      </c>
      <c r="V12">
        <v>19</v>
      </c>
      <c r="W12" t="s">
        <v>344</v>
      </c>
      <c r="X12" t="s">
        <v>614</v>
      </c>
      <c r="Y12" t="s">
        <v>408</v>
      </c>
      <c r="Z12" t="s">
        <v>454</v>
      </c>
      <c r="AC12" t="s">
        <v>46</v>
      </c>
      <c r="AD12" t="s">
        <v>52</v>
      </c>
      <c r="AG12" t="s">
        <v>8</v>
      </c>
    </row>
    <row r="13" spans="2:33">
      <c r="B13" t="s">
        <v>27</v>
      </c>
      <c r="G13" t="s">
        <v>36</v>
      </c>
      <c r="H13" t="s">
        <v>316</v>
      </c>
      <c r="I13" t="s">
        <v>26</v>
      </c>
      <c r="J13" t="s">
        <v>615</v>
      </c>
      <c r="K13" t="s">
        <v>263</v>
      </c>
      <c r="L13" t="s">
        <v>37</v>
      </c>
      <c r="M13" t="s">
        <v>38</v>
      </c>
      <c r="N13">
        <v>43192</v>
      </c>
      <c r="O13">
        <v>44760</v>
      </c>
      <c r="Q13">
        <v>5</v>
      </c>
      <c r="R13">
        <v>1</v>
      </c>
      <c r="S13" t="s">
        <v>329</v>
      </c>
      <c r="T13" s="3">
        <v>0.83333333333333337</v>
      </c>
      <c r="U13" s="3">
        <v>0.875</v>
      </c>
      <c r="V13">
        <v>20</v>
      </c>
      <c r="W13" t="s">
        <v>344</v>
      </c>
      <c r="X13" t="s">
        <v>616</v>
      </c>
      <c r="Y13" t="s">
        <v>408</v>
      </c>
      <c r="Z13" t="s">
        <v>454</v>
      </c>
      <c r="AB13" t="s">
        <v>27</v>
      </c>
      <c r="AD13" t="s">
        <v>52</v>
      </c>
      <c r="AF13" t="s">
        <v>307</v>
      </c>
      <c r="AG13" t="s">
        <v>12</v>
      </c>
    </row>
    <row r="14" spans="2:33">
      <c r="E14" t="s">
        <v>39</v>
      </c>
      <c r="G14" t="s">
        <v>40</v>
      </c>
      <c r="H14" t="s">
        <v>316</v>
      </c>
      <c r="I14" t="s">
        <v>26</v>
      </c>
      <c r="J14" t="s">
        <v>617</v>
      </c>
      <c r="K14" t="s">
        <v>264</v>
      </c>
      <c r="L14" t="s">
        <v>41</v>
      </c>
      <c r="N14">
        <v>43115</v>
      </c>
      <c r="O14">
        <v>45764</v>
      </c>
      <c r="Q14">
        <v>5</v>
      </c>
      <c r="R14">
        <v>1</v>
      </c>
      <c r="S14" t="s">
        <v>330</v>
      </c>
      <c r="T14" s="3">
        <v>0.33333333333333331</v>
      </c>
      <c r="U14" s="3">
        <v>0.375</v>
      </c>
      <c r="V14">
        <v>8</v>
      </c>
      <c r="W14" t="s">
        <v>343</v>
      </c>
      <c r="X14" t="s">
        <v>618</v>
      </c>
      <c r="Y14" t="s">
        <v>408</v>
      </c>
      <c r="Z14" t="s">
        <v>454</v>
      </c>
      <c r="AB14" t="s">
        <v>27</v>
      </c>
      <c r="AC14" t="s">
        <v>46</v>
      </c>
      <c r="AD14" t="s">
        <v>52</v>
      </c>
      <c r="AE14" t="s">
        <v>39</v>
      </c>
      <c r="AF14" t="s">
        <v>307</v>
      </c>
      <c r="AG14" t="s">
        <v>16</v>
      </c>
    </row>
    <row r="15" spans="2:33">
      <c r="E15" t="s">
        <v>39</v>
      </c>
      <c r="G15" t="s">
        <v>42</v>
      </c>
      <c r="H15" t="s">
        <v>316</v>
      </c>
      <c r="I15" t="s">
        <v>26</v>
      </c>
      <c r="J15" t="s">
        <v>619</v>
      </c>
      <c r="K15" t="s">
        <v>259</v>
      </c>
      <c r="L15" t="s">
        <v>43</v>
      </c>
      <c r="M15" t="s">
        <v>44</v>
      </c>
      <c r="O15">
        <v>44854</v>
      </c>
      <c r="Q15">
        <v>5</v>
      </c>
      <c r="R15">
        <v>1</v>
      </c>
      <c r="S15" t="s">
        <v>330</v>
      </c>
      <c r="T15" s="3">
        <v>0.83333333333333337</v>
      </c>
      <c r="U15" s="3">
        <v>0.875</v>
      </c>
      <c r="V15">
        <v>20</v>
      </c>
      <c r="W15" t="s">
        <v>344</v>
      </c>
      <c r="X15" t="s">
        <v>620</v>
      </c>
      <c r="Y15" t="s">
        <v>408</v>
      </c>
      <c r="Z15" t="s">
        <v>454</v>
      </c>
      <c r="AB15" t="s">
        <v>27</v>
      </c>
      <c r="AC15" t="s">
        <v>46</v>
      </c>
      <c r="AD15" t="s">
        <v>52</v>
      </c>
      <c r="AE15" t="s">
        <v>39</v>
      </c>
      <c r="AF15" t="s">
        <v>307</v>
      </c>
      <c r="AG15" t="s">
        <v>19</v>
      </c>
    </row>
    <row r="16" spans="2:33">
      <c r="E16" t="s">
        <v>39</v>
      </c>
      <c r="G16" t="s">
        <v>42</v>
      </c>
      <c r="H16" t="s">
        <v>316</v>
      </c>
      <c r="I16" t="s">
        <v>26</v>
      </c>
      <c r="J16" t="s">
        <v>621</v>
      </c>
      <c r="K16" t="s">
        <v>259</v>
      </c>
      <c r="L16" t="s">
        <v>45</v>
      </c>
      <c r="N16">
        <v>44711</v>
      </c>
      <c r="O16">
        <v>45036</v>
      </c>
      <c r="Q16">
        <v>5</v>
      </c>
      <c r="R16">
        <v>1</v>
      </c>
      <c r="S16" t="s">
        <v>330</v>
      </c>
      <c r="T16" s="3">
        <v>0.83333333333333337</v>
      </c>
      <c r="U16" s="3">
        <v>0.875</v>
      </c>
      <c r="V16">
        <v>20</v>
      </c>
      <c r="W16" t="s">
        <v>344</v>
      </c>
      <c r="X16" t="s">
        <v>622</v>
      </c>
      <c r="Y16" t="s">
        <v>408</v>
      </c>
      <c r="Z16" t="s">
        <v>454</v>
      </c>
      <c r="AC16" t="s">
        <v>46</v>
      </c>
      <c r="AE16" t="s">
        <v>39</v>
      </c>
      <c r="AG16" t="s">
        <v>23</v>
      </c>
    </row>
    <row r="17" spans="3:33">
      <c r="C17" t="s">
        <v>46</v>
      </c>
      <c r="G17" t="s">
        <v>47</v>
      </c>
      <c r="H17" t="s">
        <v>316</v>
      </c>
      <c r="I17" t="s">
        <v>26</v>
      </c>
      <c r="J17" t="s">
        <v>623</v>
      </c>
      <c r="K17" t="s">
        <v>261</v>
      </c>
      <c r="L17" t="s">
        <v>48</v>
      </c>
      <c r="N17">
        <v>43959</v>
      </c>
      <c r="O17">
        <v>44762</v>
      </c>
      <c r="Q17">
        <v>5</v>
      </c>
      <c r="R17">
        <v>1</v>
      </c>
      <c r="S17" t="s">
        <v>331</v>
      </c>
      <c r="T17" s="3">
        <v>0.375</v>
      </c>
      <c r="U17" s="3">
        <v>0.41666666666666669</v>
      </c>
      <c r="V17">
        <v>9</v>
      </c>
      <c r="W17" t="s">
        <v>343</v>
      </c>
      <c r="X17" t="s">
        <v>624</v>
      </c>
      <c r="Y17" t="s">
        <v>408</v>
      </c>
      <c r="Z17" t="s">
        <v>454</v>
      </c>
      <c r="AB17" t="s">
        <v>27</v>
      </c>
      <c r="AG17" t="s">
        <v>28</v>
      </c>
    </row>
    <row r="18" spans="3:33">
      <c r="C18" t="s">
        <v>46</v>
      </c>
      <c r="G18" t="s">
        <v>49</v>
      </c>
      <c r="H18" t="s">
        <v>316</v>
      </c>
      <c r="I18" t="s">
        <v>26</v>
      </c>
      <c r="J18" t="s">
        <v>625</v>
      </c>
      <c r="K18" t="s">
        <v>265</v>
      </c>
      <c r="L18" t="s">
        <v>50</v>
      </c>
      <c r="M18" t="s">
        <v>51</v>
      </c>
      <c r="N18">
        <v>44712</v>
      </c>
      <c r="O18">
        <v>45006</v>
      </c>
      <c r="Q18">
        <v>5</v>
      </c>
      <c r="R18">
        <v>1</v>
      </c>
      <c r="S18" t="s">
        <v>331</v>
      </c>
      <c r="T18" s="3">
        <v>0.83333333333333337</v>
      </c>
      <c r="U18" s="3">
        <v>0.875</v>
      </c>
      <c r="V18">
        <v>20</v>
      </c>
      <c r="W18" t="s">
        <v>344</v>
      </c>
      <c r="X18" t="s">
        <v>626</v>
      </c>
      <c r="Y18" t="s">
        <v>408</v>
      </c>
      <c r="Z18" t="s">
        <v>454</v>
      </c>
      <c r="AB18" t="s">
        <v>27</v>
      </c>
      <c r="AG18" t="s">
        <v>31</v>
      </c>
    </row>
    <row r="19" spans="3:33">
      <c r="D19" t="s">
        <v>52</v>
      </c>
      <c r="G19" t="s">
        <v>53</v>
      </c>
      <c r="H19" t="s">
        <v>316</v>
      </c>
      <c r="I19" t="s">
        <v>26</v>
      </c>
      <c r="J19" t="s">
        <v>627</v>
      </c>
      <c r="K19" t="s">
        <v>264</v>
      </c>
      <c r="L19" t="s">
        <v>54</v>
      </c>
      <c r="M19" t="s">
        <v>55</v>
      </c>
      <c r="N19">
        <v>43164</v>
      </c>
      <c r="O19">
        <v>45917</v>
      </c>
      <c r="Q19">
        <v>5</v>
      </c>
      <c r="R19">
        <v>1</v>
      </c>
      <c r="S19" t="s">
        <v>332</v>
      </c>
      <c r="T19" s="3">
        <v>0.66666666666666663</v>
      </c>
      <c r="U19" s="3">
        <v>0.70833333333333337</v>
      </c>
      <c r="V19">
        <v>16</v>
      </c>
      <c r="W19" t="s">
        <v>345</v>
      </c>
      <c r="X19" t="s">
        <v>628</v>
      </c>
      <c r="Y19" t="s">
        <v>408</v>
      </c>
      <c r="Z19" t="s">
        <v>454</v>
      </c>
      <c r="AB19" t="s">
        <v>27</v>
      </c>
      <c r="AG19" t="s">
        <v>33</v>
      </c>
    </row>
    <row r="20" spans="3:33">
      <c r="D20" t="s">
        <v>52</v>
      </c>
      <c r="G20" t="s">
        <v>56</v>
      </c>
      <c r="H20" t="s">
        <v>316</v>
      </c>
      <c r="I20" t="s">
        <v>26</v>
      </c>
      <c r="J20" t="s">
        <v>629</v>
      </c>
      <c r="K20" t="s">
        <v>262</v>
      </c>
      <c r="L20" t="s">
        <v>57</v>
      </c>
      <c r="M20" t="s">
        <v>58</v>
      </c>
      <c r="N20">
        <v>43164</v>
      </c>
      <c r="O20">
        <v>46253</v>
      </c>
      <c r="Q20">
        <v>5</v>
      </c>
      <c r="R20">
        <v>1</v>
      </c>
      <c r="S20" t="s">
        <v>332</v>
      </c>
      <c r="T20" s="3">
        <v>0.70833333333333337</v>
      </c>
      <c r="U20" s="3">
        <v>0.75</v>
      </c>
      <c r="V20">
        <v>17</v>
      </c>
      <c r="W20" t="s">
        <v>345</v>
      </c>
      <c r="X20" t="s">
        <v>630</v>
      </c>
      <c r="Y20" t="s">
        <v>408</v>
      </c>
      <c r="Z20" t="s">
        <v>454</v>
      </c>
      <c r="AB20" t="s">
        <v>27</v>
      </c>
      <c r="AG20" t="s">
        <v>36</v>
      </c>
    </row>
    <row r="21" spans="3:33">
      <c r="D21" t="s">
        <v>52</v>
      </c>
      <c r="G21" t="s">
        <v>59</v>
      </c>
      <c r="H21" t="s">
        <v>316</v>
      </c>
      <c r="I21" t="s">
        <v>26</v>
      </c>
      <c r="J21" t="s">
        <v>631</v>
      </c>
      <c r="K21" t="s">
        <v>261</v>
      </c>
      <c r="L21" t="s">
        <v>60</v>
      </c>
      <c r="M21" t="s">
        <v>61</v>
      </c>
      <c r="N21">
        <v>44699</v>
      </c>
      <c r="O21">
        <v>44832</v>
      </c>
      <c r="Q21">
        <v>5</v>
      </c>
      <c r="R21">
        <v>1</v>
      </c>
      <c r="S21" t="s">
        <v>332</v>
      </c>
      <c r="T21" s="3">
        <v>0.79166666666666663</v>
      </c>
      <c r="U21" s="3">
        <v>0.83333333333333337</v>
      </c>
      <c r="V21">
        <v>19</v>
      </c>
      <c r="W21" t="s">
        <v>344</v>
      </c>
      <c r="X21" t="s">
        <v>632</v>
      </c>
      <c r="Y21" t="s">
        <v>408</v>
      </c>
      <c r="Z21" t="s">
        <v>454</v>
      </c>
      <c r="AE21" t="s">
        <v>39</v>
      </c>
      <c r="AG21" t="s">
        <v>40</v>
      </c>
    </row>
    <row r="22" spans="3:33">
      <c r="C22" t="s">
        <v>46</v>
      </c>
      <c r="E22" t="s">
        <v>39</v>
      </c>
      <c r="G22" t="s">
        <v>62</v>
      </c>
      <c r="H22" t="s">
        <v>316</v>
      </c>
      <c r="I22" t="s">
        <v>26</v>
      </c>
      <c r="J22" t="s">
        <v>633</v>
      </c>
      <c r="K22" t="s">
        <v>259</v>
      </c>
      <c r="L22" t="s">
        <v>63</v>
      </c>
      <c r="M22" t="s">
        <v>64</v>
      </c>
      <c r="N22">
        <v>44453</v>
      </c>
      <c r="O22">
        <v>44754</v>
      </c>
      <c r="Q22">
        <v>5</v>
      </c>
      <c r="R22">
        <v>1</v>
      </c>
      <c r="S22" t="s">
        <v>325</v>
      </c>
      <c r="T22" s="3">
        <v>0.79166666666666663</v>
      </c>
      <c r="U22" s="3">
        <v>0.83333333333333337</v>
      </c>
      <c r="V22">
        <v>19</v>
      </c>
      <c r="W22" t="s">
        <v>344</v>
      </c>
      <c r="X22" t="s">
        <v>634</v>
      </c>
      <c r="Y22" t="s">
        <v>408</v>
      </c>
      <c r="Z22" t="s">
        <v>454</v>
      </c>
      <c r="AE22" t="s">
        <v>39</v>
      </c>
      <c r="AG22" t="s">
        <v>42</v>
      </c>
    </row>
    <row r="23" spans="3:33">
      <c r="D23" t="s">
        <v>52</v>
      </c>
      <c r="F23" t="s">
        <v>307</v>
      </c>
      <c r="G23" t="s">
        <v>66</v>
      </c>
      <c r="H23" t="s">
        <v>316</v>
      </c>
      <c r="I23" t="s">
        <v>65</v>
      </c>
      <c r="J23" t="s">
        <v>635</v>
      </c>
      <c r="K23" t="s">
        <v>263</v>
      </c>
      <c r="L23" t="s">
        <v>67</v>
      </c>
      <c r="M23" t="s">
        <v>68</v>
      </c>
      <c r="N23">
        <v>44120</v>
      </c>
      <c r="O23">
        <v>44783</v>
      </c>
      <c r="Q23">
        <v>5</v>
      </c>
      <c r="R23">
        <v>1</v>
      </c>
      <c r="S23" t="s">
        <v>333</v>
      </c>
      <c r="T23" s="3">
        <v>0.29166666666666669</v>
      </c>
      <c r="U23" s="3">
        <v>0.33333333333333331</v>
      </c>
      <c r="V23">
        <v>7</v>
      </c>
      <c r="W23" t="s">
        <v>343</v>
      </c>
      <c r="X23" t="s">
        <v>636</v>
      </c>
      <c r="Y23" t="s">
        <v>408</v>
      </c>
      <c r="Z23" t="s">
        <v>454</v>
      </c>
      <c r="AE23" t="s">
        <v>39</v>
      </c>
      <c r="AG23" t="s">
        <v>42</v>
      </c>
    </row>
    <row r="24" spans="3:33">
      <c r="D24" t="s">
        <v>52</v>
      </c>
      <c r="F24" t="s">
        <v>307</v>
      </c>
      <c r="G24" t="s">
        <v>69</v>
      </c>
      <c r="H24" t="s">
        <v>316</v>
      </c>
      <c r="I24" t="s">
        <v>65</v>
      </c>
      <c r="J24" t="s">
        <v>637</v>
      </c>
      <c r="K24" t="s">
        <v>264</v>
      </c>
      <c r="L24" t="s">
        <v>70</v>
      </c>
      <c r="M24" t="s">
        <v>35</v>
      </c>
      <c r="N24">
        <v>43983</v>
      </c>
      <c r="O24">
        <v>45289</v>
      </c>
      <c r="Q24">
        <v>5</v>
      </c>
      <c r="R24">
        <v>1</v>
      </c>
      <c r="S24" t="s">
        <v>333</v>
      </c>
      <c r="T24" s="3">
        <v>0.375</v>
      </c>
      <c r="U24" s="3">
        <v>0.41666666666666669</v>
      </c>
      <c r="V24">
        <v>9</v>
      </c>
      <c r="W24" t="s">
        <v>343</v>
      </c>
      <c r="X24" t="s">
        <v>638</v>
      </c>
      <c r="Y24" t="s">
        <v>408</v>
      </c>
      <c r="Z24" t="s">
        <v>454</v>
      </c>
      <c r="AC24" t="s">
        <v>46</v>
      </c>
      <c r="AG24" t="s">
        <v>47</v>
      </c>
    </row>
    <row r="25" spans="3:33">
      <c r="D25" t="s">
        <v>52</v>
      </c>
      <c r="F25" t="s">
        <v>307</v>
      </c>
      <c r="G25" t="s">
        <v>71</v>
      </c>
      <c r="H25" t="s">
        <v>316</v>
      </c>
      <c r="I25" t="s">
        <v>65</v>
      </c>
      <c r="J25" t="s">
        <v>639</v>
      </c>
      <c r="K25" t="s">
        <v>262</v>
      </c>
      <c r="L25" t="s">
        <v>72</v>
      </c>
      <c r="M25" t="s">
        <v>73</v>
      </c>
      <c r="N25">
        <v>44655</v>
      </c>
      <c r="O25">
        <v>44818</v>
      </c>
      <c r="Q25">
        <v>5</v>
      </c>
      <c r="R25">
        <v>1</v>
      </c>
      <c r="S25" t="s">
        <v>333</v>
      </c>
      <c r="T25" s="3">
        <v>0.70833333333333337</v>
      </c>
      <c r="U25" s="3">
        <v>0.75</v>
      </c>
      <c r="V25">
        <v>17</v>
      </c>
      <c r="W25" t="s">
        <v>345</v>
      </c>
      <c r="X25" t="s">
        <v>640</v>
      </c>
      <c r="Y25" t="s">
        <v>408</v>
      </c>
      <c r="Z25" t="s">
        <v>454</v>
      </c>
      <c r="AC25" t="s">
        <v>46</v>
      </c>
      <c r="AG25" t="s">
        <v>49</v>
      </c>
    </row>
    <row r="26" spans="3:33">
      <c r="C26" t="s">
        <v>46</v>
      </c>
      <c r="E26" t="s">
        <v>39</v>
      </c>
      <c r="G26" t="s">
        <v>74</v>
      </c>
      <c r="H26" t="s">
        <v>316</v>
      </c>
      <c r="I26" t="s">
        <v>65</v>
      </c>
      <c r="J26" t="s">
        <v>641</v>
      </c>
      <c r="K26" t="s">
        <v>266</v>
      </c>
      <c r="L26" t="s">
        <v>75</v>
      </c>
      <c r="M26" t="s">
        <v>76</v>
      </c>
      <c r="N26">
        <v>43964</v>
      </c>
      <c r="O26">
        <v>44761</v>
      </c>
      <c r="Q26">
        <v>5</v>
      </c>
      <c r="R26">
        <v>1</v>
      </c>
      <c r="S26" t="s">
        <v>325</v>
      </c>
      <c r="T26" s="3">
        <v>0.33333333333333331</v>
      </c>
      <c r="U26" s="3">
        <v>0.375</v>
      </c>
      <c r="V26">
        <v>8</v>
      </c>
      <c r="W26" t="s">
        <v>343</v>
      </c>
      <c r="X26" t="s">
        <v>642</v>
      </c>
      <c r="Y26" t="s">
        <v>408</v>
      </c>
      <c r="Z26" t="s">
        <v>454</v>
      </c>
      <c r="AD26" t="s">
        <v>52</v>
      </c>
      <c r="AG26" t="s">
        <v>53</v>
      </c>
    </row>
    <row r="27" spans="3:33">
      <c r="C27" t="s">
        <v>46</v>
      </c>
      <c r="E27" t="s">
        <v>39</v>
      </c>
      <c r="G27" t="s">
        <v>74</v>
      </c>
      <c r="H27" t="s">
        <v>316</v>
      </c>
      <c r="I27" t="s">
        <v>65</v>
      </c>
      <c r="J27" t="s">
        <v>643</v>
      </c>
      <c r="K27" t="s">
        <v>254</v>
      </c>
      <c r="L27" t="s">
        <v>77</v>
      </c>
      <c r="M27" t="s">
        <v>78</v>
      </c>
      <c r="N27">
        <v>44411</v>
      </c>
      <c r="O27">
        <v>44740</v>
      </c>
      <c r="Q27">
        <v>5</v>
      </c>
      <c r="R27">
        <v>1</v>
      </c>
      <c r="S27" t="s">
        <v>325</v>
      </c>
      <c r="T27" s="3">
        <v>0.33333333333333331</v>
      </c>
      <c r="U27" s="3">
        <v>0.375</v>
      </c>
      <c r="V27">
        <v>8</v>
      </c>
      <c r="W27" t="s">
        <v>343</v>
      </c>
      <c r="X27" t="s">
        <v>644</v>
      </c>
      <c r="Y27" t="s">
        <v>408</v>
      </c>
      <c r="Z27" t="s">
        <v>454</v>
      </c>
      <c r="AD27" t="s">
        <v>52</v>
      </c>
      <c r="AG27" t="s">
        <v>56</v>
      </c>
    </row>
    <row r="28" spans="3:33">
      <c r="C28" t="s">
        <v>46</v>
      </c>
      <c r="E28" t="s">
        <v>39</v>
      </c>
      <c r="G28" t="s">
        <v>74</v>
      </c>
      <c r="H28" t="s">
        <v>316</v>
      </c>
      <c r="I28" t="s">
        <v>65</v>
      </c>
      <c r="J28" t="s">
        <v>645</v>
      </c>
      <c r="K28" t="s">
        <v>263</v>
      </c>
      <c r="L28" t="s">
        <v>79</v>
      </c>
      <c r="N28">
        <v>44634</v>
      </c>
      <c r="O28">
        <v>44791</v>
      </c>
      <c r="Q28">
        <v>5</v>
      </c>
      <c r="R28">
        <v>1</v>
      </c>
      <c r="S28" t="s">
        <v>325</v>
      </c>
      <c r="T28" s="3">
        <v>0.33333333333333331</v>
      </c>
      <c r="U28" s="3">
        <v>0.375</v>
      </c>
      <c r="V28">
        <v>8</v>
      </c>
      <c r="W28" t="s">
        <v>343</v>
      </c>
      <c r="X28" t="s">
        <v>646</v>
      </c>
      <c r="Y28" t="s">
        <v>408</v>
      </c>
      <c r="Z28" t="s">
        <v>454</v>
      </c>
      <c r="AD28" t="s">
        <v>52</v>
      </c>
      <c r="AG28" t="s">
        <v>59</v>
      </c>
    </row>
    <row r="29" spans="3:33">
      <c r="C29" t="s">
        <v>46</v>
      </c>
      <c r="E29" t="s">
        <v>39</v>
      </c>
      <c r="G29" t="s">
        <v>2</v>
      </c>
      <c r="H29" t="s">
        <v>316</v>
      </c>
      <c r="I29" t="s">
        <v>65</v>
      </c>
      <c r="J29" t="s">
        <v>647</v>
      </c>
      <c r="K29" t="s">
        <v>256</v>
      </c>
      <c r="L29" t="s">
        <v>80</v>
      </c>
      <c r="M29" t="s">
        <v>81</v>
      </c>
      <c r="N29">
        <v>44243</v>
      </c>
      <c r="O29">
        <v>44761</v>
      </c>
      <c r="Q29">
        <v>5</v>
      </c>
      <c r="R29">
        <v>1</v>
      </c>
      <c r="S29" t="s">
        <v>325</v>
      </c>
      <c r="T29" s="3">
        <v>0.375</v>
      </c>
      <c r="U29" s="3">
        <v>0.41666666666666669</v>
      </c>
      <c r="V29">
        <v>9</v>
      </c>
      <c r="W29" t="s">
        <v>343</v>
      </c>
      <c r="X29" t="s">
        <v>648</v>
      </c>
      <c r="Y29" t="s">
        <v>408</v>
      </c>
      <c r="Z29" t="s">
        <v>454</v>
      </c>
      <c r="AC29" t="s">
        <v>46</v>
      </c>
      <c r="AE29" t="s">
        <v>39</v>
      </c>
      <c r="AG29" t="s">
        <v>62</v>
      </c>
    </row>
    <row r="30" spans="3:33">
      <c r="C30" t="s">
        <v>46</v>
      </c>
      <c r="E30" t="s">
        <v>39</v>
      </c>
      <c r="G30" t="s">
        <v>2</v>
      </c>
      <c r="H30" t="s">
        <v>316</v>
      </c>
      <c r="I30" t="s">
        <v>65</v>
      </c>
      <c r="J30" t="s">
        <v>649</v>
      </c>
      <c r="K30" t="s">
        <v>263</v>
      </c>
      <c r="L30" t="s">
        <v>82</v>
      </c>
      <c r="M30" t="s">
        <v>83</v>
      </c>
      <c r="N30">
        <v>44627</v>
      </c>
      <c r="O30">
        <v>44791</v>
      </c>
      <c r="Q30">
        <v>5</v>
      </c>
      <c r="R30">
        <v>1</v>
      </c>
      <c r="S30" t="s">
        <v>325</v>
      </c>
      <c r="T30" s="3">
        <v>0.375</v>
      </c>
      <c r="U30" s="3">
        <v>0.41666666666666669</v>
      </c>
      <c r="V30">
        <v>9</v>
      </c>
      <c r="W30" t="s">
        <v>343</v>
      </c>
      <c r="X30" t="s">
        <v>650</v>
      </c>
      <c r="Y30" t="s">
        <v>408</v>
      </c>
      <c r="Z30" t="s">
        <v>454</v>
      </c>
      <c r="AD30" t="s">
        <v>52</v>
      </c>
      <c r="AF30" t="s">
        <v>307</v>
      </c>
      <c r="AG30" t="s">
        <v>66</v>
      </c>
    </row>
    <row r="31" spans="3:33">
      <c r="C31" t="s">
        <v>46</v>
      </c>
      <c r="E31" t="s">
        <v>39</v>
      </c>
      <c r="G31" t="s">
        <v>2</v>
      </c>
      <c r="H31" t="s">
        <v>316</v>
      </c>
      <c r="I31" t="s">
        <v>65</v>
      </c>
      <c r="J31" t="s">
        <v>651</v>
      </c>
      <c r="K31" t="s">
        <v>257</v>
      </c>
      <c r="L31" t="s">
        <v>84</v>
      </c>
      <c r="M31" t="s">
        <v>85</v>
      </c>
      <c r="N31">
        <v>44635</v>
      </c>
      <c r="O31">
        <v>44784</v>
      </c>
      <c r="Q31">
        <v>5</v>
      </c>
      <c r="R31">
        <v>1</v>
      </c>
      <c r="S31" t="s">
        <v>325</v>
      </c>
      <c r="T31" s="3">
        <v>0.375</v>
      </c>
      <c r="U31" s="3">
        <v>0.41666666666666669</v>
      </c>
      <c r="V31">
        <v>9</v>
      </c>
      <c r="W31" t="s">
        <v>343</v>
      </c>
      <c r="X31" t="s">
        <v>652</v>
      </c>
      <c r="Y31" t="s">
        <v>408</v>
      </c>
      <c r="Z31" t="s">
        <v>454</v>
      </c>
      <c r="AD31" t="s">
        <v>52</v>
      </c>
      <c r="AF31" t="s">
        <v>307</v>
      </c>
      <c r="AG31" t="s">
        <v>69</v>
      </c>
    </row>
    <row r="32" spans="3:33">
      <c r="C32" t="s">
        <v>46</v>
      </c>
      <c r="E32" t="s">
        <v>39</v>
      </c>
      <c r="G32" t="s">
        <v>86</v>
      </c>
      <c r="H32" t="s">
        <v>316</v>
      </c>
      <c r="I32" t="s">
        <v>65</v>
      </c>
      <c r="J32" t="s">
        <v>653</v>
      </c>
      <c r="K32" t="s">
        <v>262</v>
      </c>
      <c r="L32" t="s">
        <v>87</v>
      </c>
      <c r="M32" t="s">
        <v>88</v>
      </c>
      <c r="N32">
        <v>44693</v>
      </c>
      <c r="O32">
        <v>44838</v>
      </c>
      <c r="Q32">
        <v>5</v>
      </c>
      <c r="R32">
        <v>1</v>
      </c>
      <c r="S32" t="s">
        <v>325</v>
      </c>
      <c r="T32" s="3">
        <v>0.45833333333333331</v>
      </c>
      <c r="U32" s="3">
        <v>0.5</v>
      </c>
      <c r="V32">
        <v>11</v>
      </c>
      <c r="W32" t="s">
        <v>343</v>
      </c>
      <c r="X32" t="s">
        <v>654</v>
      </c>
      <c r="Y32" t="s">
        <v>408</v>
      </c>
      <c r="Z32" t="s">
        <v>454</v>
      </c>
      <c r="AD32" t="s">
        <v>52</v>
      </c>
      <c r="AF32" t="s">
        <v>307</v>
      </c>
      <c r="AG32" t="s">
        <v>71</v>
      </c>
    </row>
    <row r="33" spans="2:33">
      <c r="C33" t="s">
        <v>46</v>
      </c>
      <c r="E33" t="s">
        <v>39</v>
      </c>
      <c r="G33" t="s">
        <v>89</v>
      </c>
      <c r="H33" t="s">
        <v>316</v>
      </c>
      <c r="I33" t="s">
        <v>65</v>
      </c>
      <c r="J33" t="s">
        <v>655</v>
      </c>
      <c r="K33" t="s">
        <v>259</v>
      </c>
      <c r="L33" t="s">
        <v>90</v>
      </c>
      <c r="M33" t="s">
        <v>91</v>
      </c>
      <c r="N33">
        <v>44257</v>
      </c>
      <c r="O33">
        <v>44761</v>
      </c>
      <c r="Q33">
        <v>5</v>
      </c>
      <c r="R33">
        <v>1</v>
      </c>
      <c r="S33" t="s">
        <v>325</v>
      </c>
      <c r="T33" s="3">
        <v>0.5</v>
      </c>
      <c r="U33" s="3">
        <v>0.54166666666666663</v>
      </c>
      <c r="V33">
        <v>12</v>
      </c>
      <c r="W33" t="s">
        <v>345</v>
      </c>
      <c r="X33" t="s">
        <v>656</v>
      </c>
      <c r="Y33" t="s">
        <v>408</v>
      </c>
      <c r="Z33" t="s">
        <v>454</v>
      </c>
      <c r="AC33" t="s">
        <v>46</v>
      </c>
      <c r="AE33" t="s">
        <v>39</v>
      </c>
      <c r="AG33" t="s">
        <v>74</v>
      </c>
    </row>
    <row r="34" spans="2:33">
      <c r="C34" t="s">
        <v>46</v>
      </c>
      <c r="E34" t="s">
        <v>39</v>
      </c>
      <c r="G34" t="s">
        <v>92</v>
      </c>
      <c r="H34" t="s">
        <v>316</v>
      </c>
      <c r="I34" t="s">
        <v>65</v>
      </c>
      <c r="J34" t="s">
        <v>657</v>
      </c>
      <c r="K34" t="s">
        <v>258</v>
      </c>
      <c r="L34" t="s">
        <v>93</v>
      </c>
      <c r="M34" t="s">
        <v>35</v>
      </c>
      <c r="N34">
        <v>44410</v>
      </c>
      <c r="O34">
        <v>44684</v>
      </c>
      <c r="Q34">
        <v>5</v>
      </c>
      <c r="R34">
        <v>1</v>
      </c>
      <c r="S34" t="s">
        <v>325</v>
      </c>
      <c r="T34" s="3">
        <v>0.54166666666666663</v>
      </c>
      <c r="U34" s="3">
        <v>0.58333333333333337</v>
      </c>
      <c r="V34">
        <v>13</v>
      </c>
      <c r="W34" t="s">
        <v>345</v>
      </c>
      <c r="X34" t="s">
        <v>658</v>
      </c>
      <c r="Y34" t="s">
        <v>408</v>
      </c>
      <c r="Z34" t="s">
        <v>454</v>
      </c>
      <c r="AC34" t="s">
        <v>46</v>
      </c>
      <c r="AE34" t="s">
        <v>39</v>
      </c>
      <c r="AG34" t="s">
        <v>74</v>
      </c>
    </row>
    <row r="35" spans="2:33">
      <c r="C35" t="s">
        <v>46</v>
      </c>
      <c r="E35" t="s">
        <v>39</v>
      </c>
      <c r="G35" t="s">
        <v>94</v>
      </c>
      <c r="H35" t="s">
        <v>316</v>
      </c>
      <c r="I35" t="s">
        <v>65</v>
      </c>
      <c r="J35" t="s">
        <v>659</v>
      </c>
      <c r="K35" t="s">
        <v>254</v>
      </c>
      <c r="L35" t="s">
        <v>95</v>
      </c>
      <c r="N35">
        <v>44627</v>
      </c>
      <c r="O35">
        <v>44761</v>
      </c>
      <c r="Q35">
        <v>5</v>
      </c>
      <c r="R35">
        <v>1</v>
      </c>
      <c r="S35" t="s">
        <v>325</v>
      </c>
      <c r="T35" s="3">
        <v>0.75</v>
      </c>
      <c r="U35" s="3">
        <v>0.79166666666666663</v>
      </c>
      <c r="V35">
        <v>18</v>
      </c>
      <c r="W35" t="s">
        <v>344</v>
      </c>
      <c r="X35" t="s">
        <v>660</v>
      </c>
      <c r="Y35" t="s">
        <v>408</v>
      </c>
      <c r="Z35" t="s">
        <v>454</v>
      </c>
      <c r="AC35" t="s">
        <v>46</v>
      </c>
      <c r="AE35" t="s">
        <v>39</v>
      </c>
      <c r="AG35" t="s">
        <v>74</v>
      </c>
    </row>
    <row r="36" spans="2:33">
      <c r="C36" t="s">
        <v>46</v>
      </c>
      <c r="E36" t="s">
        <v>39</v>
      </c>
      <c r="G36" t="s">
        <v>5</v>
      </c>
      <c r="H36" t="s">
        <v>316</v>
      </c>
      <c r="I36" t="s">
        <v>65</v>
      </c>
      <c r="J36" t="s">
        <v>661</v>
      </c>
      <c r="K36" t="s">
        <v>258</v>
      </c>
      <c r="L36" t="s">
        <v>96</v>
      </c>
      <c r="M36" t="s">
        <v>97</v>
      </c>
      <c r="N36">
        <v>44718</v>
      </c>
      <c r="O36">
        <v>44791</v>
      </c>
      <c r="Q36">
        <v>5</v>
      </c>
      <c r="R36">
        <v>1</v>
      </c>
      <c r="S36" t="s">
        <v>325</v>
      </c>
      <c r="T36" s="3">
        <v>0.83333333333333337</v>
      </c>
      <c r="U36" s="3">
        <v>0.875</v>
      </c>
      <c r="V36">
        <v>20</v>
      </c>
      <c r="W36" t="s">
        <v>344</v>
      </c>
      <c r="X36" t="s">
        <v>662</v>
      </c>
      <c r="Y36" t="s">
        <v>408</v>
      </c>
      <c r="Z36" t="s">
        <v>454</v>
      </c>
      <c r="AC36" t="s">
        <v>46</v>
      </c>
      <c r="AE36" t="s">
        <v>39</v>
      </c>
      <c r="AG36" t="s">
        <v>2</v>
      </c>
    </row>
    <row r="37" spans="2:33">
      <c r="C37" t="s">
        <v>46</v>
      </c>
      <c r="E37" t="s">
        <v>39</v>
      </c>
      <c r="G37" t="s">
        <v>98</v>
      </c>
      <c r="H37" t="s">
        <v>316</v>
      </c>
      <c r="I37" t="s">
        <v>65</v>
      </c>
      <c r="J37" t="s">
        <v>663</v>
      </c>
      <c r="K37" t="s">
        <v>254</v>
      </c>
      <c r="L37" t="s">
        <v>99</v>
      </c>
      <c r="M37" t="s">
        <v>35</v>
      </c>
      <c r="N37">
        <v>44412</v>
      </c>
      <c r="O37">
        <v>44726</v>
      </c>
      <c r="Q37">
        <v>5</v>
      </c>
      <c r="R37">
        <v>0</v>
      </c>
      <c r="S37" t="s">
        <v>325</v>
      </c>
      <c r="T37" s="3">
        <v>0.875</v>
      </c>
      <c r="U37" s="3">
        <v>0.91666666666666663</v>
      </c>
      <c r="V37">
        <v>21</v>
      </c>
      <c r="W37" t="s">
        <v>344</v>
      </c>
      <c r="X37" t="s">
        <v>664</v>
      </c>
      <c r="Y37" t="s">
        <v>408</v>
      </c>
      <c r="Z37" t="s">
        <v>454</v>
      </c>
      <c r="AC37" t="s">
        <v>46</v>
      </c>
      <c r="AE37" t="s">
        <v>39</v>
      </c>
      <c r="AG37" t="s">
        <v>2</v>
      </c>
    </row>
    <row r="38" spans="2:33">
      <c r="B38" t="s">
        <v>27</v>
      </c>
      <c r="E38" t="s">
        <v>39</v>
      </c>
      <c r="G38" t="s">
        <v>100</v>
      </c>
      <c r="H38" t="s">
        <v>316</v>
      </c>
      <c r="I38" t="s">
        <v>65</v>
      </c>
      <c r="J38" t="s">
        <v>665</v>
      </c>
      <c r="K38" t="s">
        <v>265</v>
      </c>
      <c r="L38" t="s">
        <v>101</v>
      </c>
      <c r="M38" t="s">
        <v>102</v>
      </c>
      <c r="N38">
        <v>44361</v>
      </c>
      <c r="O38">
        <v>44774</v>
      </c>
      <c r="R38">
        <v>1</v>
      </c>
      <c r="S38" t="s">
        <v>334</v>
      </c>
      <c r="T38" s="3">
        <v>0.33333333333333331</v>
      </c>
      <c r="U38" s="3">
        <v>0.375</v>
      </c>
      <c r="V38">
        <v>8</v>
      </c>
      <c r="W38" t="s">
        <v>343</v>
      </c>
      <c r="X38" t="s">
        <v>666</v>
      </c>
      <c r="Y38" t="s">
        <v>408</v>
      </c>
      <c r="Z38" t="s">
        <v>454</v>
      </c>
      <c r="AC38" t="s">
        <v>46</v>
      </c>
      <c r="AE38" t="s">
        <v>39</v>
      </c>
      <c r="AG38" t="s">
        <v>2</v>
      </c>
    </row>
    <row r="39" spans="2:33">
      <c r="B39" t="s">
        <v>27</v>
      </c>
      <c r="E39" t="s">
        <v>39</v>
      </c>
      <c r="G39" t="s">
        <v>103</v>
      </c>
      <c r="H39" t="s">
        <v>316</v>
      </c>
      <c r="I39" t="s">
        <v>65</v>
      </c>
      <c r="J39" t="s">
        <v>667</v>
      </c>
      <c r="K39" t="s">
        <v>258</v>
      </c>
      <c r="L39" t="s">
        <v>104</v>
      </c>
      <c r="M39" t="s">
        <v>35</v>
      </c>
      <c r="N39">
        <v>44655</v>
      </c>
      <c r="O39">
        <v>44735</v>
      </c>
      <c r="R39">
        <v>1</v>
      </c>
      <c r="S39" t="s">
        <v>334</v>
      </c>
      <c r="T39" s="3">
        <v>0.875</v>
      </c>
      <c r="U39" s="3">
        <v>0.91666666666666663</v>
      </c>
      <c r="V39">
        <v>21</v>
      </c>
      <c r="W39" t="s">
        <v>344</v>
      </c>
      <c r="X39" t="s">
        <v>668</v>
      </c>
      <c r="Y39" t="s">
        <v>408</v>
      </c>
      <c r="Z39" t="s">
        <v>454</v>
      </c>
      <c r="AC39" t="s">
        <v>46</v>
      </c>
      <c r="AE39" t="s">
        <v>39</v>
      </c>
      <c r="AG39" t="s">
        <v>86</v>
      </c>
    </row>
    <row r="40" spans="2:33">
      <c r="B40" t="s">
        <v>27</v>
      </c>
      <c r="D40" t="s">
        <v>52</v>
      </c>
      <c r="G40" t="s">
        <v>105</v>
      </c>
      <c r="H40" t="s">
        <v>316</v>
      </c>
      <c r="I40" t="s">
        <v>65</v>
      </c>
      <c r="J40" t="s">
        <v>669</v>
      </c>
      <c r="K40" t="s">
        <v>262</v>
      </c>
      <c r="L40" t="s">
        <v>106</v>
      </c>
      <c r="M40" t="s">
        <v>107</v>
      </c>
      <c r="N40">
        <v>44627</v>
      </c>
      <c r="O40">
        <v>44760</v>
      </c>
      <c r="R40">
        <v>1</v>
      </c>
      <c r="S40" t="s">
        <v>335</v>
      </c>
      <c r="T40" s="3">
        <v>0.375</v>
      </c>
      <c r="U40" s="3">
        <v>0.41666666666666669</v>
      </c>
      <c r="V40">
        <v>9</v>
      </c>
      <c r="W40" t="s">
        <v>343</v>
      </c>
      <c r="X40" t="s">
        <v>670</v>
      </c>
      <c r="Y40" t="s">
        <v>408</v>
      </c>
      <c r="Z40" t="s">
        <v>454</v>
      </c>
      <c r="AC40" t="s">
        <v>46</v>
      </c>
      <c r="AE40" t="s">
        <v>39</v>
      </c>
      <c r="AG40" t="s">
        <v>89</v>
      </c>
    </row>
    <row r="41" spans="2:33">
      <c r="B41" t="s">
        <v>27</v>
      </c>
      <c r="D41" t="s">
        <v>52</v>
      </c>
      <c r="G41" t="s">
        <v>108</v>
      </c>
      <c r="H41" t="s">
        <v>316</v>
      </c>
      <c r="I41" t="s">
        <v>65</v>
      </c>
      <c r="J41" t="s">
        <v>671</v>
      </c>
      <c r="K41" t="s">
        <v>256</v>
      </c>
      <c r="L41" t="s">
        <v>109</v>
      </c>
      <c r="M41" t="s">
        <v>110</v>
      </c>
      <c r="N41">
        <v>44522</v>
      </c>
      <c r="O41">
        <v>44858</v>
      </c>
      <c r="R41">
        <v>1</v>
      </c>
      <c r="S41" t="s">
        <v>335</v>
      </c>
      <c r="T41" s="3">
        <v>0.45833333333333331</v>
      </c>
      <c r="U41" s="3">
        <v>0.5</v>
      </c>
      <c r="V41">
        <v>11</v>
      </c>
      <c r="W41" t="s">
        <v>343</v>
      </c>
      <c r="X41" t="s">
        <v>672</v>
      </c>
      <c r="Y41" t="s">
        <v>408</v>
      </c>
      <c r="Z41" t="s">
        <v>454</v>
      </c>
      <c r="AC41" t="s">
        <v>46</v>
      </c>
      <c r="AE41" t="s">
        <v>39</v>
      </c>
      <c r="AG41" t="s">
        <v>92</v>
      </c>
    </row>
    <row r="42" spans="2:33">
      <c r="B42" t="s">
        <v>27</v>
      </c>
      <c r="D42" t="s">
        <v>52</v>
      </c>
      <c r="G42" t="s">
        <v>111</v>
      </c>
      <c r="H42" t="s">
        <v>316</v>
      </c>
      <c r="I42" t="s">
        <v>65</v>
      </c>
      <c r="J42" t="s">
        <v>673</v>
      </c>
      <c r="K42" t="s">
        <v>263</v>
      </c>
      <c r="L42" t="s">
        <v>112</v>
      </c>
      <c r="M42" t="s">
        <v>113</v>
      </c>
      <c r="N42">
        <v>44421</v>
      </c>
      <c r="O42">
        <v>44767</v>
      </c>
      <c r="R42">
        <v>1</v>
      </c>
      <c r="S42" t="s">
        <v>335</v>
      </c>
      <c r="T42" s="3">
        <v>0.58333333333333337</v>
      </c>
      <c r="U42" s="3">
        <v>0.625</v>
      </c>
      <c r="V42">
        <v>14</v>
      </c>
      <c r="W42" t="s">
        <v>345</v>
      </c>
      <c r="X42" t="s">
        <v>674</v>
      </c>
      <c r="Y42" t="s">
        <v>408</v>
      </c>
      <c r="Z42" t="s">
        <v>454</v>
      </c>
      <c r="AC42" t="s">
        <v>46</v>
      </c>
      <c r="AE42" t="s">
        <v>39</v>
      </c>
      <c r="AG42" t="s">
        <v>94</v>
      </c>
    </row>
    <row r="43" spans="2:33">
      <c r="B43" t="s">
        <v>27</v>
      </c>
      <c r="D43" t="s">
        <v>52</v>
      </c>
      <c r="G43" t="s">
        <v>114</v>
      </c>
      <c r="H43" t="s">
        <v>316</v>
      </c>
      <c r="I43" t="s">
        <v>65</v>
      </c>
      <c r="J43" t="s">
        <v>675</v>
      </c>
      <c r="K43" t="s">
        <v>261</v>
      </c>
      <c r="L43" t="s">
        <v>60</v>
      </c>
      <c r="M43" t="s">
        <v>115</v>
      </c>
      <c r="N43">
        <v>44151</v>
      </c>
      <c r="O43">
        <v>44762</v>
      </c>
      <c r="R43">
        <v>1</v>
      </c>
      <c r="S43" t="s">
        <v>335</v>
      </c>
      <c r="T43" s="3">
        <v>0.75</v>
      </c>
      <c r="U43" s="3">
        <v>0.79166666666666663</v>
      </c>
      <c r="V43">
        <v>18</v>
      </c>
      <c r="W43" t="s">
        <v>344</v>
      </c>
      <c r="X43" t="s">
        <v>676</v>
      </c>
      <c r="Y43" t="s">
        <v>408</v>
      </c>
      <c r="Z43" t="s">
        <v>454</v>
      </c>
      <c r="AC43" t="s">
        <v>46</v>
      </c>
      <c r="AE43" t="s">
        <v>39</v>
      </c>
      <c r="AG43" t="s">
        <v>5</v>
      </c>
    </row>
    <row r="44" spans="2:33">
      <c r="B44" t="s">
        <v>27</v>
      </c>
      <c r="D44" t="s">
        <v>52</v>
      </c>
      <c r="G44" t="s">
        <v>116</v>
      </c>
      <c r="H44" t="s">
        <v>316</v>
      </c>
      <c r="I44" t="s">
        <v>65</v>
      </c>
      <c r="J44" t="s">
        <v>677</v>
      </c>
      <c r="K44" t="s">
        <v>263</v>
      </c>
      <c r="L44" t="s">
        <v>117</v>
      </c>
      <c r="M44" t="s">
        <v>118</v>
      </c>
      <c r="N44">
        <v>44417</v>
      </c>
      <c r="O44">
        <v>44860</v>
      </c>
      <c r="R44">
        <v>1</v>
      </c>
      <c r="S44" t="s">
        <v>335</v>
      </c>
      <c r="T44" s="3">
        <v>0.83333333333333337</v>
      </c>
      <c r="U44" s="3">
        <v>0.875</v>
      </c>
      <c r="V44">
        <v>20</v>
      </c>
      <c r="W44" t="s">
        <v>344</v>
      </c>
      <c r="X44" t="s">
        <v>678</v>
      </c>
      <c r="Y44" t="s">
        <v>408</v>
      </c>
      <c r="Z44" t="s">
        <v>454</v>
      </c>
      <c r="AC44" t="s">
        <v>46</v>
      </c>
      <c r="AE44" t="s">
        <v>39</v>
      </c>
      <c r="AG44" t="s">
        <v>98</v>
      </c>
    </row>
    <row r="45" spans="2:33">
      <c r="B45" t="s">
        <v>27</v>
      </c>
      <c r="D45" t="s">
        <v>52</v>
      </c>
      <c r="G45" t="s">
        <v>119</v>
      </c>
      <c r="H45" t="s">
        <v>316</v>
      </c>
      <c r="I45" t="s">
        <v>65</v>
      </c>
      <c r="J45" t="s">
        <v>679</v>
      </c>
      <c r="K45" t="s">
        <v>256</v>
      </c>
      <c r="L45" t="s">
        <v>120</v>
      </c>
      <c r="M45" t="s">
        <v>35</v>
      </c>
      <c r="N45">
        <v>44571</v>
      </c>
      <c r="O45">
        <v>44774</v>
      </c>
      <c r="R45">
        <v>0</v>
      </c>
      <c r="S45" t="s">
        <v>335</v>
      </c>
      <c r="T45" s="3">
        <v>0.875</v>
      </c>
      <c r="U45" s="3">
        <v>0.91666666666666663</v>
      </c>
      <c r="V45">
        <v>21</v>
      </c>
      <c r="W45" t="s">
        <v>344</v>
      </c>
      <c r="X45" t="s">
        <v>680</v>
      </c>
      <c r="Y45" t="s">
        <v>408</v>
      </c>
      <c r="Z45" t="s">
        <v>454</v>
      </c>
      <c r="AB45" t="s">
        <v>27</v>
      </c>
      <c r="AE45" t="s">
        <v>39</v>
      </c>
      <c r="AG45" t="s">
        <v>100</v>
      </c>
    </row>
    <row r="46" spans="2:33">
      <c r="B46" t="s">
        <v>27</v>
      </c>
      <c r="C46" t="s">
        <v>46</v>
      </c>
      <c r="G46" t="s">
        <v>121</v>
      </c>
      <c r="H46" t="s">
        <v>316</v>
      </c>
      <c r="I46" t="s">
        <v>65</v>
      </c>
      <c r="J46" t="s">
        <v>681</v>
      </c>
      <c r="K46" t="s">
        <v>259</v>
      </c>
      <c r="L46" t="s">
        <v>122</v>
      </c>
      <c r="M46" t="s">
        <v>81</v>
      </c>
      <c r="N46">
        <v>44655</v>
      </c>
      <c r="O46">
        <v>44817</v>
      </c>
      <c r="Q46">
        <v>5</v>
      </c>
      <c r="R46">
        <v>1</v>
      </c>
      <c r="S46" t="s">
        <v>336</v>
      </c>
      <c r="T46" s="3">
        <v>0.625</v>
      </c>
      <c r="U46" s="3">
        <v>0.66666666666666663</v>
      </c>
      <c r="V46">
        <v>15</v>
      </c>
      <c r="W46" t="s">
        <v>345</v>
      </c>
      <c r="X46" t="s">
        <v>682</v>
      </c>
      <c r="Y46" t="s">
        <v>408</v>
      </c>
      <c r="Z46" t="s">
        <v>454</v>
      </c>
      <c r="AB46" t="s">
        <v>27</v>
      </c>
      <c r="AE46" t="s">
        <v>39</v>
      </c>
      <c r="AG46" t="s">
        <v>103</v>
      </c>
    </row>
    <row r="47" spans="2:33">
      <c r="B47" t="s">
        <v>27</v>
      </c>
      <c r="C47" t="s">
        <v>46</v>
      </c>
      <c r="G47" t="s">
        <v>123</v>
      </c>
      <c r="H47" t="s">
        <v>316</v>
      </c>
      <c r="I47" t="s">
        <v>65</v>
      </c>
      <c r="J47" t="s">
        <v>683</v>
      </c>
      <c r="K47" t="s">
        <v>254</v>
      </c>
      <c r="L47" t="s">
        <v>124</v>
      </c>
      <c r="M47" t="s">
        <v>125</v>
      </c>
      <c r="N47">
        <v>44658</v>
      </c>
      <c r="O47">
        <v>44781</v>
      </c>
      <c r="Q47">
        <v>5</v>
      </c>
      <c r="R47">
        <v>1</v>
      </c>
      <c r="S47" t="s">
        <v>336</v>
      </c>
      <c r="T47" s="3">
        <v>0.66666666666666663</v>
      </c>
      <c r="U47" s="3">
        <v>0.70833333333333337</v>
      </c>
      <c r="V47">
        <v>16</v>
      </c>
      <c r="W47" t="s">
        <v>345</v>
      </c>
      <c r="X47" t="s">
        <v>684</v>
      </c>
      <c r="Y47" t="s">
        <v>408</v>
      </c>
      <c r="Z47" t="s">
        <v>454</v>
      </c>
      <c r="AB47" t="s">
        <v>27</v>
      </c>
      <c r="AD47" t="s">
        <v>52</v>
      </c>
      <c r="AG47" t="s">
        <v>105</v>
      </c>
    </row>
    <row r="48" spans="2:33">
      <c r="B48" t="s">
        <v>27</v>
      </c>
      <c r="C48" t="s">
        <v>46</v>
      </c>
      <c r="G48" t="s">
        <v>126</v>
      </c>
      <c r="H48" t="s">
        <v>316</v>
      </c>
      <c r="I48" t="s">
        <v>65</v>
      </c>
      <c r="J48" t="s">
        <v>685</v>
      </c>
      <c r="K48" t="s">
        <v>265</v>
      </c>
      <c r="L48" t="s">
        <v>127</v>
      </c>
      <c r="M48" t="s">
        <v>118</v>
      </c>
      <c r="N48">
        <v>44606</v>
      </c>
      <c r="O48">
        <v>44774</v>
      </c>
      <c r="Q48">
        <v>5</v>
      </c>
      <c r="R48">
        <v>1</v>
      </c>
      <c r="S48" t="s">
        <v>336</v>
      </c>
      <c r="T48" s="3">
        <v>0.79166666666666663</v>
      </c>
      <c r="U48" s="3">
        <v>0.83333333333333337</v>
      </c>
      <c r="V48">
        <v>19</v>
      </c>
      <c r="W48" t="s">
        <v>344</v>
      </c>
      <c r="X48" t="s">
        <v>686</v>
      </c>
      <c r="Y48" t="s">
        <v>408</v>
      </c>
      <c r="Z48" t="s">
        <v>454</v>
      </c>
      <c r="AB48" t="s">
        <v>27</v>
      </c>
      <c r="AD48" t="s">
        <v>52</v>
      </c>
      <c r="AG48" t="s">
        <v>108</v>
      </c>
    </row>
    <row r="49" spans="2:33">
      <c r="B49" t="s">
        <v>27</v>
      </c>
      <c r="D49" t="s">
        <v>52</v>
      </c>
      <c r="F49" t="s">
        <v>307</v>
      </c>
      <c r="G49" t="s">
        <v>129</v>
      </c>
      <c r="H49" t="s">
        <v>316</v>
      </c>
      <c r="I49" t="s">
        <v>128</v>
      </c>
      <c r="J49" t="s">
        <v>687</v>
      </c>
      <c r="K49" t="s">
        <v>256</v>
      </c>
      <c r="L49" t="s">
        <v>130</v>
      </c>
      <c r="M49" t="s">
        <v>78</v>
      </c>
      <c r="N49">
        <v>44655</v>
      </c>
      <c r="O49">
        <v>44762</v>
      </c>
      <c r="Q49">
        <v>5</v>
      </c>
      <c r="R49">
        <v>1</v>
      </c>
      <c r="S49" t="s">
        <v>329</v>
      </c>
      <c r="T49" s="3">
        <v>0.54166666666666663</v>
      </c>
      <c r="U49" s="3"/>
      <c r="V49">
        <v>13</v>
      </c>
      <c r="W49" t="s">
        <v>345</v>
      </c>
      <c r="X49" t="s">
        <v>688</v>
      </c>
      <c r="Y49" t="s">
        <v>408</v>
      </c>
      <c r="Z49" t="s">
        <v>454</v>
      </c>
      <c r="AB49" t="s">
        <v>27</v>
      </c>
      <c r="AD49" t="s">
        <v>52</v>
      </c>
      <c r="AG49" t="s">
        <v>111</v>
      </c>
    </row>
    <row r="50" spans="2:33">
      <c r="B50" t="s">
        <v>27</v>
      </c>
      <c r="C50" t="s">
        <v>46</v>
      </c>
      <c r="G50" t="s">
        <v>131</v>
      </c>
      <c r="H50" t="s">
        <v>316</v>
      </c>
      <c r="I50" t="s">
        <v>128</v>
      </c>
      <c r="J50" t="s">
        <v>689</v>
      </c>
      <c r="K50" t="s">
        <v>263</v>
      </c>
      <c r="L50" t="s">
        <v>132</v>
      </c>
      <c r="M50" t="s">
        <v>133</v>
      </c>
      <c r="N50">
        <v>44327</v>
      </c>
      <c r="O50">
        <v>44754</v>
      </c>
      <c r="Q50">
        <v>5</v>
      </c>
      <c r="R50">
        <v>1</v>
      </c>
      <c r="S50" t="s">
        <v>329</v>
      </c>
      <c r="T50" s="3">
        <v>0.58333333333333337</v>
      </c>
      <c r="U50" s="3"/>
      <c r="V50">
        <v>14</v>
      </c>
      <c r="W50" t="s">
        <v>345</v>
      </c>
      <c r="X50" t="s">
        <v>690</v>
      </c>
      <c r="Y50" t="s">
        <v>408</v>
      </c>
      <c r="Z50" t="s">
        <v>454</v>
      </c>
      <c r="AB50" t="s">
        <v>27</v>
      </c>
      <c r="AD50" t="s">
        <v>52</v>
      </c>
      <c r="AG50" t="s">
        <v>114</v>
      </c>
    </row>
    <row r="51" spans="2:33">
      <c r="C51" t="s">
        <v>46</v>
      </c>
      <c r="E51" t="s">
        <v>39</v>
      </c>
      <c r="F51" t="s">
        <v>307</v>
      </c>
      <c r="G51" t="s">
        <v>134</v>
      </c>
      <c r="H51" t="s">
        <v>316</v>
      </c>
      <c r="I51" t="s">
        <v>128</v>
      </c>
      <c r="J51" t="s">
        <v>691</v>
      </c>
      <c r="K51" t="s">
        <v>265</v>
      </c>
      <c r="L51" t="s">
        <v>135</v>
      </c>
      <c r="M51" t="s">
        <v>35</v>
      </c>
      <c r="N51">
        <v>44683</v>
      </c>
      <c r="O51">
        <v>44789</v>
      </c>
      <c r="Q51">
        <v>5</v>
      </c>
      <c r="R51">
        <v>1</v>
      </c>
      <c r="S51" t="s">
        <v>325</v>
      </c>
      <c r="T51" s="3">
        <v>0.70833333333333337</v>
      </c>
      <c r="U51" s="3"/>
      <c r="V51">
        <v>17</v>
      </c>
      <c r="W51" t="s">
        <v>345</v>
      </c>
      <c r="X51" t="s">
        <v>692</v>
      </c>
      <c r="Y51" t="s">
        <v>408</v>
      </c>
      <c r="Z51" t="s">
        <v>454</v>
      </c>
      <c r="AB51" t="s">
        <v>27</v>
      </c>
      <c r="AD51" t="s">
        <v>52</v>
      </c>
      <c r="AG51" t="s">
        <v>116</v>
      </c>
    </row>
    <row r="52" spans="2:33">
      <c r="B52" t="s">
        <v>27</v>
      </c>
      <c r="C52" t="s">
        <v>46</v>
      </c>
      <c r="F52" t="s">
        <v>307</v>
      </c>
      <c r="G52" t="s">
        <v>136</v>
      </c>
      <c r="H52" t="s">
        <v>316</v>
      </c>
      <c r="I52" t="s">
        <v>128</v>
      </c>
      <c r="J52" t="s">
        <v>693</v>
      </c>
      <c r="K52" t="s">
        <v>257</v>
      </c>
      <c r="L52" t="s">
        <v>137</v>
      </c>
      <c r="M52" t="s">
        <v>138</v>
      </c>
      <c r="N52">
        <v>44606</v>
      </c>
      <c r="O52">
        <v>44844</v>
      </c>
      <c r="Q52">
        <v>5</v>
      </c>
      <c r="R52">
        <v>1</v>
      </c>
      <c r="S52" t="s">
        <v>337</v>
      </c>
      <c r="T52" s="3">
        <v>0.79166666666666663</v>
      </c>
      <c r="U52" s="3">
        <v>0.83333333333333337</v>
      </c>
      <c r="V52">
        <v>19</v>
      </c>
      <c r="W52" t="s">
        <v>344</v>
      </c>
      <c r="X52" t="s">
        <v>694</v>
      </c>
      <c r="Y52" t="s">
        <v>408</v>
      </c>
      <c r="Z52" t="s">
        <v>454</v>
      </c>
      <c r="AB52" t="s">
        <v>27</v>
      </c>
      <c r="AD52" t="s">
        <v>52</v>
      </c>
      <c r="AG52" t="s">
        <v>119</v>
      </c>
    </row>
    <row r="53" spans="2:33">
      <c r="B53" t="s">
        <v>27</v>
      </c>
      <c r="C53" t="s">
        <v>46</v>
      </c>
      <c r="D53" t="s">
        <v>52</v>
      </c>
      <c r="F53" t="s">
        <v>307</v>
      </c>
      <c r="G53" t="s">
        <v>140</v>
      </c>
      <c r="H53" t="s">
        <v>316</v>
      </c>
      <c r="I53" t="s">
        <v>139</v>
      </c>
      <c r="J53" t="s">
        <v>267</v>
      </c>
      <c r="K53" t="s">
        <v>258</v>
      </c>
      <c r="L53" t="s">
        <v>141</v>
      </c>
      <c r="M53" t="s">
        <v>142</v>
      </c>
      <c r="N53">
        <v>44613</v>
      </c>
      <c r="O53">
        <v>44762</v>
      </c>
      <c r="Q53">
        <v>5</v>
      </c>
      <c r="R53">
        <v>1</v>
      </c>
      <c r="S53" t="s">
        <v>338</v>
      </c>
      <c r="T53" s="3">
        <v>0.33333333333333331</v>
      </c>
      <c r="U53" s="3">
        <v>0.375</v>
      </c>
      <c r="V53">
        <v>8</v>
      </c>
      <c r="W53" t="s">
        <v>343</v>
      </c>
      <c r="X53" t="s">
        <v>349</v>
      </c>
      <c r="Y53" t="s">
        <v>408</v>
      </c>
      <c r="Z53" t="s">
        <v>454</v>
      </c>
      <c r="AB53" t="s">
        <v>27</v>
      </c>
      <c r="AC53" t="s">
        <v>46</v>
      </c>
      <c r="AG53" t="s">
        <v>121</v>
      </c>
    </row>
    <row r="54" spans="2:33">
      <c r="B54" t="s">
        <v>27</v>
      </c>
      <c r="C54" t="s">
        <v>46</v>
      </c>
      <c r="D54" t="s">
        <v>52</v>
      </c>
      <c r="E54" t="s">
        <v>39</v>
      </c>
      <c r="F54" t="s">
        <v>307</v>
      </c>
      <c r="G54" t="s">
        <v>144</v>
      </c>
      <c r="H54" t="s">
        <v>316</v>
      </c>
      <c r="I54" t="s">
        <v>143</v>
      </c>
      <c r="J54" t="s">
        <v>695</v>
      </c>
      <c r="K54" t="s">
        <v>262</v>
      </c>
      <c r="L54" t="s">
        <v>145</v>
      </c>
      <c r="M54" t="s">
        <v>118</v>
      </c>
      <c r="N54">
        <v>44032</v>
      </c>
      <c r="O54">
        <v>44760</v>
      </c>
      <c r="Q54">
        <v>5</v>
      </c>
      <c r="R54">
        <v>1</v>
      </c>
      <c r="S54" t="s">
        <v>328</v>
      </c>
      <c r="T54" s="3">
        <v>0.375</v>
      </c>
      <c r="U54" s="3">
        <v>0.41666666666666669</v>
      </c>
      <c r="V54">
        <v>9</v>
      </c>
      <c r="W54" t="s">
        <v>343</v>
      </c>
      <c r="X54" t="s">
        <v>696</v>
      </c>
      <c r="Y54" t="s">
        <v>408</v>
      </c>
      <c r="Z54" t="s">
        <v>454</v>
      </c>
      <c r="AB54" t="s">
        <v>27</v>
      </c>
      <c r="AC54" t="s">
        <v>46</v>
      </c>
      <c r="AG54" t="s">
        <v>123</v>
      </c>
    </row>
    <row r="55" spans="2:33">
      <c r="B55" t="s">
        <v>27</v>
      </c>
      <c r="C55" t="s">
        <v>46</v>
      </c>
      <c r="D55" t="s">
        <v>52</v>
      </c>
      <c r="E55" t="s">
        <v>39</v>
      </c>
      <c r="F55" t="s">
        <v>307</v>
      </c>
      <c r="G55" t="s">
        <v>146</v>
      </c>
      <c r="H55" t="s">
        <v>316</v>
      </c>
      <c r="I55" t="s">
        <v>143</v>
      </c>
      <c r="J55" t="s">
        <v>697</v>
      </c>
      <c r="K55" t="s">
        <v>256</v>
      </c>
      <c r="L55" t="s">
        <v>147</v>
      </c>
      <c r="M55" t="s">
        <v>118</v>
      </c>
      <c r="N55">
        <v>44726</v>
      </c>
      <c r="O55">
        <v>44792</v>
      </c>
      <c r="Q55">
        <v>5</v>
      </c>
      <c r="R55">
        <v>1</v>
      </c>
      <c r="S55" t="s">
        <v>328</v>
      </c>
      <c r="T55" s="3">
        <v>0.41666666666666669</v>
      </c>
      <c r="U55" s="3">
        <v>0.45833333333333331</v>
      </c>
      <c r="V55">
        <v>10</v>
      </c>
      <c r="W55" t="s">
        <v>343</v>
      </c>
      <c r="X55" t="s">
        <v>698</v>
      </c>
      <c r="Y55" t="s">
        <v>408</v>
      </c>
      <c r="Z55" t="s">
        <v>454</v>
      </c>
      <c r="AB55" t="s">
        <v>27</v>
      </c>
      <c r="AC55" t="s">
        <v>46</v>
      </c>
      <c r="AG55" t="s">
        <v>126</v>
      </c>
    </row>
    <row r="56" spans="2:33">
      <c r="B56" t="s">
        <v>27</v>
      </c>
      <c r="C56" t="s">
        <v>46</v>
      </c>
      <c r="D56" t="s">
        <v>52</v>
      </c>
      <c r="E56" t="s">
        <v>39</v>
      </c>
      <c r="F56" t="s">
        <v>307</v>
      </c>
      <c r="G56" t="s">
        <v>148</v>
      </c>
      <c r="H56" t="s">
        <v>316</v>
      </c>
      <c r="I56" t="s">
        <v>143</v>
      </c>
      <c r="J56" t="s">
        <v>699</v>
      </c>
      <c r="K56" t="s">
        <v>259</v>
      </c>
      <c r="L56" t="s">
        <v>149</v>
      </c>
      <c r="M56" t="s">
        <v>150</v>
      </c>
      <c r="N56">
        <v>44676</v>
      </c>
      <c r="O56">
        <v>44762</v>
      </c>
      <c r="Q56">
        <v>5</v>
      </c>
      <c r="R56">
        <v>1</v>
      </c>
      <c r="S56" t="s">
        <v>328</v>
      </c>
      <c r="T56" s="3">
        <v>0.54166666666666663</v>
      </c>
      <c r="U56" s="3">
        <v>0.58333333333333337</v>
      </c>
      <c r="V56">
        <v>13</v>
      </c>
      <c r="W56" t="s">
        <v>345</v>
      </c>
      <c r="X56" t="s">
        <v>700</v>
      </c>
      <c r="Y56" t="s">
        <v>408</v>
      </c>
      <c r="Z56" t="s">
        <v>454</v>
      </c>
      <c r="AB56" t="s">
        <v>27</v>
      </c>
      <c r="AD56" t="s">
        <v>52</v>
      </c>
      <c r="AF56" t="s">
        <v>307</v>
      </c>
      <c r="AG56" t="s">
        <v>129</v>
      </c>
    </row>
    <row r="57" spans="2:33">
      <c r="B57" t="s">
        <v>27</v>
      </c>
      <c r="C57" t="s">
        <v>46</v>
      </c>
      <c r="D57" t="s">
        <v>52</v>
      </c>
      <c r="E57" t="s">
        <v>39</v>
      </c>
      <c r="F57" t="s">
        <v>307</v>
      </c>
      <c r="G57" t="s">
        <v>151</v>
      </c>
      <c r="H57" t="s">
        <v>316</v>
      </c>
      <c r="I57" t="s">
        <v>143</v>
      </c>
      <c r="J57" t="s">
        <v>701</v>
      </c>
      <c r="K57" t="s">
        <v>261</v>
      </c>
      <c r="L57" t="s">
        <v>152</v>
      </c>
      <c r="M57" t="s">
        <v>81</v>
      </c>
      <c r="N57">
        <v>44067</v>
      </c>
      <c r="O57">
        <v>44762</v>
      </c>
      <c r="Q57">
        <v>5</v>
      </c>
      <c r="R57">
        <v>1</v>
      </c>
      <c r="S57" t="s">
        <v>328</v>
      </c>
      <c r="T57" s="3">
        <v>0.70833333333333337</v>
      </c>
      <c r="U57" s="3">
        <v>0.75</v>
      </c>
      <c r="V57">
        <v>17</v>
      </c>
      <c r="W57" t="s">
        <v>345</v>
      </c>
      <c r="X57" t="s">
        <v>702</v>
      </c>
      <c r="Y57" t="s">
        <v>408</v>
      </c>
      <c r="Z57" t="s">
        <v>454</v>
      </c>
      <c r="AB57" t="s">
        <v>27</v>
      </c>
      <c r="AC57" t="s">
        <v>46</v>
      </c>
      <c r="AG57" t="s">
        <v>131</v>
      </c>
    </row>
    <row r="58" spans="2:33">
      <c r="D58" t="s">
        <v>52</v>
      </c>
      <c r="F58" t="s">
        <v>307</v>
      </c>
      <c r="G58" t="s">
        <v>154</v>
      </c>
      <c r="H58" t="s">
        <v>316</v>
      </c>
      <c r="I58" t="s">
        <v>153</v>
      </c>
      <c r="J58" t="s">
        <v>703</v>
      </c>
      <c r="K58" t="s">
        <v>257</v>
      </c>
      <c r="L58" t="s">
        <v>155</v>
      </c>
      <c r="M58" t="s">
        <v>35</v>
      </c>
      <c r="N58">
        <v>44641</v>
      </c>
      <c r="O58">
        <v>44813</v>
      </c>
      <c r="Q58">
        <v>5</v>
      </c>
      <c r="R58">
        <v>1</v>
      </c>
      <c r="S58" t="s">
        <v>332</v>
      </c>
      <c r="T58" s="3">
        <v>0.5</v>
      </c>
      <c r="U58" s="3"/>
      <c r="V58">
        <v>12</v>
      </c>
      <c r="W58" t="s">
        <v>345</v>
      </c>
      <c r="X58" t="s">
        <v>704</v>
      </c>
      <c r="Y58" t="s">
        <v>408</v>
      </c>
      <c r="Z58" t="s">
        <v>454</v>
      </c>
      <c r="AC58" t="s">
        <v>46</v>
      </c>
      <c r="AE58" t="s">
        <v>39</v>
      </c>
      <c r="AF58" t="s">
        <v>307</v>
      </c>
      <c r="AG58" t="s">
        <v>134</v>
      </c>
    </row>
    <row r="59" spans="2:33">
      <c r="C59" t="s">
        <v>46</v>
      </c>
      <c r="D59" t="s">
        <v>52</v>
      </c>
      <c r="G59" t="s">
        <v>156</v>
      </c>
      <c r="H59" t="s">
        <v>316</v>
      </c>
      <c r="I59" t="s">
        <v>153</v>
      </c>
      <c r="J59" t="s">
        <v>705</v>
      </c>
      <c r="K59" t="s">
        <v>259</v>
      </c>
      <c r="L59" t="s">
        <v>157</v>
      </c>
      <c r="M59" t="s">
        <v>118</v>
      </c>
      <c r="N59">
        <v>44613</v>
      </c>
      <c r="O59">
        <v>44810</v>
      </c>
      <c r="Q59">
        <v>5</v>
      </c>
      <c r="R59">
        <v>1</v>
      </c>
      <c r="S59" t="s">
        <v>326</v>
      </c>
      <c r="T59" s="3">
        <v>0.66666666666666663</v>
      </c>
      <c r="U59" s="3">
        <v>0.70833333333333337</v>
      </c>
      <c r="V59">
        <v>16</v>
      </c>
      <c r="W59" t="s">
        <v>345</v>
      </c>
      <c r="X59" t="s">
        <v>706</v>
      </c>
      <c r="Y59" t="s">
        <v>408</v>
      </c>
      <c r="Z59" t="s">
        <v>454</v>
      </c>
      <c r="AB59" t="s">
        <v>27</v>
      </c>
      <c r="AC59" t="s">
        <v>46</v>
      </c>
      <c r="AF59" t="s">
        <v>307</v>
      </c>
      <c r="AG59" t="s">
        <v>136</v>
      </c>
    </row>
    <row r="60" spans="2:33">
      <c r="E60" t="s">
        <v>39</v>
      </c>
      <c r="G60" t="s">
        <v>158</v>
      </c>
      <c r="H60" t="s">
        <v>316</v>
      </c>
      <c r="I60" t="s">
        <v>153</v>
      </c>
      <c r="J60" t="s">
        <v>707</v>
      </c>
      <c r="K60" t="s">
        <v>256</v>
      </c>
      <c r="L60" t="s">
        <v>159</v>
      </c>
      <c r="M60" t="s">
        <v>160</v>
      </c>
      <c r="N60">
        <v>44602</v>
      </c>
      <c r="O60">
        <v>44805</v>
      </c>
      <c r="Q60">
        <v>5</v>
      </c>
      <c r="R60">
        <v>1</v>
      </c>
      <c r="S60" t="s">
        <v>330</v>
      </c>
      <c r="T60" s="3">
        <v>0.79166666666666663</v>
      </c>
      <c r="U60" s="3">
        <v>0.875</v>
      </c>
      <c r="V60">
        <v>19</v>
      </c>
      <c r="W60" t="s">
        <v>344</v>
      </c>
      <c r="X60" t="s">
        <v>708</v>
      </c>
      <c r="Y60" t="s">
        <v>408</v>
      </c>
      <c r="Z60" t="s">
        <v>454</v>
      </c>
      <c r="AB60" t="s">
        <v>27</v>
      </c>
      <c r="AC60" t="s">
        <v>46</v>
      </c>
      <c r="AD60" t="s">
        <v>52</v>
      </c>
      <c r="AF60" t="s">
        <v>307</v>
      </c>
      <c r="AG60" t="s">
        <v>140</v>
      </c>
    </row>
    <row r="61" spans="2:33">
      <c r="C61" t="s">
        <v>46</v>
      </c>
      <c r="E61" t="s">
        <v>39</v>
      </c>
      <c r="G61" t="s">
        <v>5</v>
      </c>
      <c r="H61" t="s">
        <v>316</v>
      </c>
      <c r="I61" t="s">
        <v>153</v>
      </c>
      <c r="J61" t="s">
        <v>709</v>
      </c>
      <c r="K61" t="s">
        <v>263</v>
      </c>
      <c r="L61" t="s">
        <v>161</v>
      </c>
      <c r="M61" t="s">
        <v>35</v>
      </c>
      <c r="N61">
        <v>44627</v>
      </c>
      <c r="O61">
        <v>44810</v>
      </c>
      <c r="Q61">
        <v>5</v>
      </c>
      <c r="R61">
        <v>1</v>
      </c>
      <c r="S61" t="s">
        <v>325</v>
      </c>
      <c r="T61" s="3">
        <v>0.83333333333333337</v>
      </c>
      <c r="U61" s="3">
        <v>0.875</v>
      </c>
      <c r="V61">
        <v>20</v>
      </c>
      <c r="W61" t="s">
        <v>344</v>
      </c>
      <c r="X61" t="s">
        <v>710</v>
      </c>
      <c r="Y61" t="s">
        <v>408</v>
      </c>
      <c r="Z61" t="s">
        <v>454</v>
      </c>
      <c r="AB61" t="s">
        <v>27</v>
      </c>
      <c r="AC61" t="s">
        <v>46</v>
      </c>
      <c r="AD61" t="s">
        <v>52</v>
      </c>
      <c r="AE61" t="s">
        <v>39</v>
      </c>
      <c r="AF61" t="s">
        <v>307</v>
      </c>
      <c r="AG61" t="s">
        <v>144</v>
      </c>
    </row>
    <row r="62" spans="2:33">
      <c r="B62" t="s">
        <v>27</v>
      </c>
      <c r="D62" t="s">
        <v>52</v>
      </c>
      <c r="G62" t="s">
        <v>119</v>
      </c>
      <c r="H62" t="s">
        <v>316</v>
      </c>
      <c r="I62" t="s">
        <v>153</v>
      </c>
      <c r="J62" t="s">
        <v>711</v>
      </c>
      <c r="K62" t="s">
        <v>264</v>
      </c>
      <c r="L62" t="s">
        <v>162</v>
      </c>
      <c r="N62">
        <v>44734</v>
      </c>
      <c r="O62">
        <v>44907</v>
      </c>
      <c r="Q62">
        <v>5</v>
      </c>
      <c r="R62">
        <v>1</v>
      </c>
      <c r="S62" t="s">
        <v>335</v>
      </c>
      <c r="T62" s="3">
        <v>0.875</v>
      </c>
      <c r="U62" s="3">
        <v>0.91666666666666663</v>
      </c>
      <c r="V62">
        <v>21</v>
      </c>
      <c r="W62" t="s">
        <v>344</v>
      </c>
      <c r="X62" t="s">
        <v>712</v>
      </c>
      <c r="Y62" t="s">
        <v>408</v>
      </c>
      <c r="Z62" t="s">
        <v>454</v>
      </c>
      <c r="AB62" t="s">
        <v>27</v>
      </c>
      <c r="AC62" t="s">
        <v>46</v>
      </c>
      <c r="AD62" t="s">
        <v>52</v>
      </c>
      <c r="AE62" t="s">
        <v>39</v>
      </c>
      <c r="AF62" t="s">
        <v>307</v>
      </c>
      <c r="AG62" t="s">
        <v>146</v>
      </c>
    </row>
    <row r="63" spans="2:33">
      <c r="B63" t="s">
        <v>27</v>
      </c>
      <c r="D63" t="s">
        <v>52</v>
      </c>
      <c r="G63" t="s">
        <v>164</v>
      </c>
      <c r="H63" t="s">
        <v>320</v>
      </c>
      <c r="I63" t="s">
        <v>163</v>
      </c>
      <c r="J63" t="s">
        <v>268</v>
      </c>
      <c r="K63" t="s">
        <v>258</v>
      </c>
      <c r="L63" t="s">
        <v>165</v>
      </c>
      <c r="M63" t="s">
        <v>142</v>
      </c>
      <c r="N63">
        <v>44683</v>
      </c>
      <c r="O63">
        <v>44769</v>
      </c>
      <c r="P63">
        <v>2</v>
      </c>
      <c r="Q63">
        <v>5</v>
      </c>
      <c r="R63">
        <v>3</v>
      </c>
      <c r="S63" t="s">
        <v>335</v>
      </c>
      <c r="T63" s="3">
        <v>0.29166666666666669</v>
      </c>
      <c r="U63" s="3">
        <v>0.33333333333333331</v>
      </c>
      <c r="V63">
        <v>7</v>
      </c>
      <c r="W63" t="s">
        <v>343</v>
      </c>
      <c r="X63" t="s">
        <v>350</v>
      </c>
      <c r="Y63" t="s">
        <v>407</v>
      </c>
      <c r="Z63" t="s">
        <v>400</v>
      </c>
      <c r="AB63" t="s">
        <v>27</v>
      </c>
      <c r="AC63" t="s">
        <v>46</v>
      </c>
      <c r="AD63" t="s">
        <v>52</v>
      </c>
      <c r="AE63" t="s">
        <v>39</v>
      </c>
      <c r="AF63" t="s">
        <v>307</v>
      </c>
      <c r="AG63" t="s">
        <v>148</v>
      </c>
    </row>
    <row r="64" spans="2:33">
      <c r="B64" t="s">
        <v>27</v>
      </c>
      <c r="D64" t="s">
        <v>52</v>
      </c>
      <c r="G64" t="s">
        <v>166</v>
      </c>
      <c r="H64" t="s">
        <v>320</v>
      </c>
      <c r="I64" t="s">
        <v>163</v>
      </c>
      <c r="J64" t="s">
        <v>269</v>
      </c>
      <c r="K64" t="s">
        <v>254</v>
      </c>
      <c r="L64" t="s">
        <v>167</v>
      </c>
      <c r="M64" t="s">
        <v>168</v>
      </c>
      <c r="N64">
        <v>44459</v>
      </c>
      <c r="O64">
        <v>44762</v>
      </c>
      <c r="Q64">
        <v>5</v>
      </c>
      <c r="R64">
        <v>3</v>
      </c>
      <c r="S64" t="s">
        <v>335</v>
      </c>
      <c r="T64" s="3">
        <v>0.41666666666666669</v>
      </c>
      <c r="U64" s="3">
        <v>0.45833333333333331</v>
      </c>
      <c r="V64">
        <v>10</v>
      </c>
      <c r="W64" t="s">
        <v>343</v>
      </c>
      <c r="X64" t="s">
        <v>351</v>
      </c>
      <c r="Y64" t="s">
        <v>407</v>
      </c>
      <c r="Z64" t="s">
        <v>400</v>
      </c>
      <c r="AB64" t="s">
        <v>27</v>
      </c>
      <c r="AC64" t="s">
        <v>46</v>
      </c>
      <c r="AD64" t="s">
        <v>52</v>
      </c>
      <c r="AE64" t="s">
        <v>39</v>
      </c>
      <c r="AF64" t="s">
        <v>307</v>
      </c>
      <c r="AG64" t="s">
        <v>151</v>
      </c>
    </row>
    <row r="65" spans="2:33">
      <c r="B65" t="s">
        <v>27</v>
      </c>
      <c r="D65" t="s">
        <v>52</v>
      </c>
      <c r="G65" t="s">
        <v>169</v>
      </c>
      <c r="H65" t="s">
        <v>320</v>
      </c>
      <c r="I65" t="s">
        <v>163</v>
      </c>
      <c r="J65" t="s">
        <v>270</v>
      </c>
      <c r="K65" t="s">
        <v>264</v>
      </c>
      <c r="L65" t="s">
        <v>170</v>
      </c>
      <c r="M65" t="s">
        <v>171</v>
      </c>
      <c r="N65">
        <v>43192</v>
      </c>
      <c r="O65">
        <v>44762</v>
      </c>
      <c r="Q65">
        <v>5</v>
      </c>
      <c r="R65">
        <v>2</v>
      </c>
      <c r="S65" t="s">
        <v>335</v>
      </c>
      <c r="T65" s="3">
        <v>0.66666666666666663</v>
      </c>
      <c r="U65" s="3">
        <v>0.70833333333333337</v>
      </c>
      <c r="V65">
        <v>16</v>
      </c>
      <c r="W65" t="s">
        <v>345</v>
      </c>
      <c r="X65" t="s">
        <v>352</v>
      </c>
      <c r="Y65" t="s">
        <v>407</v>
      </c>
      <c r="Z65" t="s">
        <v>400</v>
      </c>
      <c r="AD65" t="s">
        <v>52</v>
      </c>
      <c r="AF65" t="s">
        <v>307</v>
      </c>
      <c r="AG65" t="s">
        <v>154</v>
      </c>
    </row>
    <row r="66" spans="2:33">
      <c r="B66" t="s">
        <v>27</v>
      </c>
      <c r="D66" t="s">
        <v>52</v>
      </c>
      <c r="G66" t="s">
        <v>169</v>
      </c>
      <c r="H66" t="s">
        <v>320</v>
      </c>
      <c r="I66" t="s">
        <v>163</v>
      </c>
      <c r="J66" t="s">
        <v>271</v>
      </c>
      <c r="K66" t="s">
        <v>256</v>
      </c>
      <c r="L66" t="s">
        <v>172</v>
      </c>
      <c r="M66" t="s">
        <v>173</v>
      </c>
      <c r="N66">
        <v>44594</v>
      </c>
      <c r="O66">
        <v>44837</v>
      </c>
      <c r="Q66">
        <v>5</v>
      </c>
      <c r="R66">
        <v>3</v>
      </c>
      <c r="S66" t="s">
        <v>335</v>
      </c>
      <c r="T66" s="3">
        <v>0.66666666666666663</v>
      </c>
      <c r="U66" s="3">
        <v>0.70833333333333337</v>
      </c>
      <c r="V66">
        <v>16</v>
      </c>
      <c r="W66" t="s">
        <v>345</v>
      </c>
      <c r="X66" t="s">
        <v>353</v>
      </c>
      <c r="Y66" t="s">
        <v>407</v>
      </c>
      <c r="Z66" t="s">
        <v>400</v>
      </c>
      <c r="AC66" t="s">
        <v>46</v>
      </c>
      <c r="AD66" t="s">
        <v>52</v>
      </c>
      <c r="AG66" t="s">
        <v>156</v>
      </c>
    </row>
    <row r="67" spans="2:33">
      <c r="B67" t="s">
        <v>27</v>
      </c>
      <c r="D67" t="s">
        <v>52</v>
      </c>
      <c r="G67" t="s">
        <v>169</v>
      </c>
      <c r="H67" t="s">
        <v>320</v>
      </c>
      <c r="I67" t="s">
        <v>163</v>
      </c>
      <c r="J67" t="s">
        <v>272</v>
      </c>
      <c r="K67" t="s">
        <v>258</v>
      </c>
      <c r="L67" t="s">
        <v>174</v>
      </c>
      <c r="M67" t="s">
        <v>35</v>
      </c>
      <c r="N67">
        <v>44760</v>
      </c>
      <c r="O67">
        <v>44837</v>
      </c>
      <c r="Q67">
        <v>5</v>
      </c>
      <c r="R67">
        <v>4</v>
      </c>
      <c r="S67" t="s">
        <v>335</v>
      </c>
      <c r="T67" s="3">
        <v>0.66666666666666663</v>
      </c>
      <c r="U67" s="3">
        <v>0.70833333333333337</v>
      </c>
      <c r="V67">
        <v>16</v>
      </c>
      <c r="W67" t="s">
        <v>345</v>
      </c>
      <c r="X67" t="s">
        <v>354</v>
      </c>
      <c r="Y67" t="s">
        <v>407</v>
      </c>
      <c r="Z67" t="s">
        <v>400</v>
      </c>
      <c r="AE67" t="s">
        <v>39</v>
      </c>
      <c r="AG67" t="s">
        <v>158</v>
      </c>
    </row>
    <row r="68" spans="2:33">
      <c r="B68" t="s">
        <v>27</v>
      </c>
      <c r="D68" t="s">
        <v>52</v>
      </c>
      <c r="G68" t="s">
        <v>114</v>
      </c>
      <c r="H68" t="s">
        <v>320</v>
      </c>
      <c r="I68" t="s">
        <v>163</v>
      </c>
      <c r="J68" t="s">
        <v>273</v>
      </c>
      <c r="K68" t="s">
        <v>259</v>
      </c>
      <c r="L68" t="s">
        <v>175</v>
      </c>
      <c r="M68" t="s">
        <v>176</v>
      </c>
      <c r="N68">
        <v>44529</v>
      </c>
      <c r="O68">
        <v>44839</v>
      </c>
      <c r="Q68">
        <v>5</v>
      </c>
      <c r="R68">
        <v>1</v>
      </c>
      <c r="S68" t="s">
        <v>335</v>
      </c>
      <c r="T68" s="3">
        <v>0.75</v>
      </c>
      <c r="U68" s="3">
        <v>0.79166666666666663</v>
      </c>
      <c r="V68">
        <v>18</v>
      </c>
      <c r="W68" t="s">
        <v>344</v>
      </c>
      <c r="X68" t="s">
        <v>355</v>
      </c>
      <c r="Y68" t="s">
        <v>407</v>
      </c>
      <c r="Z68" t="s">
        <v>400</v>
      </c>
      <c r="AC68" t="s">
        <v>46</v>
      </c>
      <c r="AE68" t="s">
        <v>39</v>
      </c>
      <c r="AG68" t="s">
        <v>5</v>
      </c>
    </row>
    <row r="69" spans="2:33">
      <c r="B69" t="s">
        <v>27</v>
      </c>
      <c r="D69" t="s">
        <v>52</v>
      </c>
      <c r="G69" t="s">
        <v>177</v>
      </c>
      <c r="H69" t="s">
        <v>320</v>
      </c>
      <c r="I69" t="s">
        <v>163</v>
      </c>
      <c r="J69" t="s">
        <v>274</v>
      </c>
      <c r="K69" t="s">
        <v>259</v>
      </c>
      <c r="L69" t="s">
        <v>178</v>
      </c>
      <c r="M69" t="s">
        <v>179</v>
      </c>
      <c r="N69">
        <v>44734</v>
      </c>
      <c r="O69">
        <v>44895</v>
      </c>
      <c r="Q69">
        <v>5</v>
      </c>
      <c r="R69">
        <v>4</v>
      </c>
      <c r="S69" t="s">
        <v>335</v>
      </c>
      <c r="T69" s="3">
        <v>0.79166666666666663</v>
      </c>
      <c r="U69" s="3">
        <v>0.83333333333333337</v>
      </c>
      <c r="V69">
        <v>19</v>
      </c>
      <c r="W69" t="s">
        <v>344</v>
      </c>
      <c r="X69" t="s">
        <v>356</v>
      </c>
      <c r="Y69" t="s">
        <v>407</v>
      </c>
      <c r="Z69" t="s">
        <v>400</v>
      </c>
      <c r="AB69" t="s">
        <v>27</v>
      </c>
      <c r="AD69" t="s">
        <v>52</v>
      </c>
      <c r="AG69" t="s">
        <v>119</v>
      </c>
    </row>
    <row r="70" spans="2:33">
      <c r="B70" t="s">
        <v>27</v>
      </c>
      <c r="D70" t="s">
        <v>52</v>
      </c>
      <c r="G70" t="s">
        <v>177</v>
      </c>
      <c r="H70" t="s">
        <v>320</v>
      </c>
      <c r="I70" t="s">
        <v>163</v>
      </c>
      <c r="J70" t="s">
        <v>275</v>
      </c>
      <c r="K70" t="s">
        <v>258</v>
      </c>
      <c r="L70" t="s">
        <v>180</v>
      </c>
      <c r="M70" t="s">
        <v>181</v>
      </c>
      <c r="N70">
        <v>44746</v>
      </c>
      <c r="O70">
        <v>44823</v>
      </c>
      <c r="Q70">
        <v>5</v>
      </c>
      <c r="R70">
        <v>3</v>
      </c>
      <c r="S70" t="s">
        <v>335</v>
      </c>
      <c r="T70" s="3">
        <v>0.79166666666666663</v>
      </c>
      <c r="U70" s="3">
        <v>0.83333333333333337</v>
      </c>
      <c r="V70">
        <v>19</v>
      </c>
      <c r="W70" t="s">
        <v>344</v>
      </c>
      <c r="X70" t="s">
        <v>357</v>
      </c>
      <c r="Y70" t="s">
        <v>407</v>
      </c>
      <c r="Z70" t="s">
        <v>400</v>
      </c>
      <c r="AB70" t="s">
        <v>27</v>
      </c>
      <c r="AD70" t="s">
        <v>52</v>
      </c>
      <c r="AG70" t="s">
        <v>164</v>
      </c>
    </row>
    <row r="71" spans="2:33">
      <c r="B71" t="s">
        <v>27</v>
      </c>
      <c r="D71" t="s">
        <v>52</v>
      </c>
      <c r="G71" t="s">
        <v>116</v>
      </c>
      <c r="H71" t="s">
        <v>320</v>
      </c>
      <c r="I71" t="s">
        <v>163</v>
      </c>
      <c r="J71" t="s">
        <v>276</v>
      </c>
      <c r="K71" t="s">
        <v>265</v>
      </c>
      <c r="L71" t="s">
        <v>182</v>
      </c>
      <c r="M71" t="s">
        <v>183</v>
      </c>
      <c r="N71">
        <v>44508</v>
      </c>
      <c r="O71">
        <v>44853</v>
      </c>
      <c r="Q71">
        <v>5</v>
      </c>
      <c r="R71">
        <v>2</v>
      </c>
      <c r="S71" t="s">
        <v>335</v>
      </c>
      <c r="T71" s="3">
        <v>0.83333333333333337</v>
      </c>
      <c r="U71" s="3">
        <v>0.875</v>
      </c>
      <c r="V71">
        <v>20</v>
      </c>
      <c r="W71" t="s">
        <v>344</v>
      </c>
      <c r="X71" t="s">
        <v>358</v>
      </c>
      <c r="Y71" t="s">
        <v>407</v>
      </c>
      <c r="Z71" t="s">
        <v>400</v>
      </c>
      <c r="AB71" t="s">
        <v>27</v>
      </c>
      <c r="AD71" t="s">
        <v>52</v>
      </c>
      <c r="AG71" t="s">
        <v>166</v>
      </c>
    </row>
    <row r="72" spans="2:33">
      <c r="B72" t="s">
        <v>27</v>
      </c>
      <c r="D72" t="s">
        <v>52</v>
      </c>
      <c r="G72" t="s">
        <v>116</v>
      </c>
      <c r="H72" t="s">
        <v>320</v>
      </c>
      <c r="I72" t="s">
        <v>163</v>
      </c>
      <c r="J72" t="s">
        <v>277</v>
      </c>
      <c r="K72" t="s">
        <v>258</v>
      </c>
      <c r="L72" t="s">
        <v>184</v>
      </c>
      <c r="N72">
        <v>44666</v>
      </c>
      <c r="Q72">
        <v>5</v>
      </c>
      <c r="R72">
        <v>0</v>
      </c>
      <c r="S72" t="s">
        <v>335</v>
      </c>
      <c r="T72" s="3">
        <v>0.83333333333333337</v>
      </c>
      <c r="U72" s="3">
        <v>0.875</v>
      </c>
      <c r="V72">
        <v>20</v>
      </c>
      <c r="W72" t="s">
        <v>344</v>
      </c>
      <c r="X72" t="s">
        <v>359</v>
      </c>
      <c r="Y72" t="s">
        <v>407</v>
      </c>
      <c r="Z72" t="s">
        <v>400</v>
      </c>
      <c r="AB72" t="s">
        <v>27</v>
      </c>
      <c r="AD72" t="s">
        <v>52</v>
      </c>
      <c r="AG72" t="s">
        <v>169</v>
      </c>
    </row>
    <row r="73" spans="2:33">
      <c r="B73" t="s">
        <v>27</v>
      </c>
      <c r="D73" t="s">
        <v>52</v>
      </c>
      <c r="G73" t="s">
        <v>116</v>
      </c>
      <c r="H73" t="s">
        <v>320</v>
      </c>
      <c r="I73" t="s">
        <v>163</v>
      </c>
      <c r="J73" t="s">
        <v>278</v>
      </c>
      <c r="K73" t="s">
        <v>257</v>
      </c>
      <c r="L73" t="s">
        <v>185</v>
      </c>
      <c r="M73" t="s">
        <v>186</v>
      </c>
      <c r="N73">
        <v>43985</v>
      </c>
      <c r="O73">
        <v>44874</v>
      </c>
      <c r="Q73">
        <v>5</v>
      </c>
      <c r="R73">
        <v>2</v>
      </c>
      <c r="S73" t="s">
        <v>335</v>
      </c>
      <c r="T73" s="3">
        <v>0.83333333333333337</v>
      </c>
      <c r="U73" s="3">
        <v>0.875</v>
      </c>
      <c r="V73">
        <v>20</v>
      </c>
      <c r="W73" t="s">
        <v>344</v>
      </c>
      <c r="X73" t="s">
        <v>360</v>
      </c>
      <c r="Y73" t="s">
        <v>407</v>
      </c>
      <c r="Z73" t="s">
        <v>400</v>
      </c>
      <c r="AB73" t="s">
        <v>27</v>
      </c>
      <c r="AD73" t="s">
        <v>52</v>
      </c>
      <c r="AG73" t="s">
        <v>169</v>
      </c>
    </row>
    <row r="74" spans="2:33">
      <c r="C74" t="s">
        <v>46</v>
      </c>
      <c r="E74" t="s">
        <v>39</v>
      </c>
      <c r="G74" t="s">
        <v>187</v>
      </c>
      <c r="H74" t="s">
        <v>320</v>
      </c>
      <c r="I74" t="s">
        <v>163</v>
      </c>
      <c r="J74" t="s">
        <v>279</v>
      </c>
      <c r="K74" t="s">
        <v>258</v>
      </c>
      <c r="L74" t="s">
        <v>188</v>
      </c>
      <c r="M74" t="s">
        <v>189</v>
      </c>
      <c r="N74">
        <v>44690</v>
      </c>
      <c r="O74">
        <v>44770</v>
      </c>
      <c r="Q74">
        <v>5</v>
      </c>
      <c r="R74">
        <v>3</v>
      </c>
      <c r="S74" t="s">
        <v>325</v>
      </c>
      <c r="T74" s="3">
        <v>0.66666666666666663</v>
      </c>
      <c r="U74" s="3">
        <v>0.70833333333333337</v>
      </c>
      <c r="V74">
        <v>16</v>
      </c>
      <c r="W74" t="s">
        <v>345</v>
      </c>
      <c r="X74" t="s">
        <v>361</v>
      </c>
      <c r="Y74" t="s">
        <v>407</v>
      </c>
      <c r="Z74" t="s">
        <v>400</v>
      </c>
      <c r="AB74" t="s">
        <v>27</v>
      </c>
      <c r="AD74" t="s">
        <v>52</v>
      </c>
      <c r="AG74" t="s">
        <v>169</v>
      </c>
    </row>
    <row r="75" spans="2:33">
      <c r="C75" t="s">
        <v>46</v>
      </c>
      <c r="E75" t="s">
        <v>39</v>
      </c>
      <c r="G75" t="s">
        <v>5</v>
      </c>
      <c r="H75" t="s">
        <v>320</v>
      </c>
      <c r="I75" t="s">
        <v>163</v>
      </c>
      <c r="J75" t="s">
        <v>280</v>
      </c>
      <c r="K75" t="s">
        <v>259</v>
      </c>
      <c r="L75" t="s">
        <v>190</v>
      </c>
      <c r="M75" t="s">
        <v>191</v>
      </c>
      <c r="N75">
        <v>44746</v>
      </c>
      <c r="O75">
        <v>44908</v>
      </c>
      <c r="Q75">
        <v>5</v>
      </c>
      <c r="R75">
        <v>1</v>
      </c>
      <c r="S75" t="s">
        <v>325</v>
      </c>
      <c r="T75" s="3">
        <v>0.83333333333333337</v>
      </c>
      <c r="U75" s="3">
        <v>0.875</v>
      </c>
      <c r="V75">
        <v>20</v>
      </c>
      <c r="W75" t="s">
        <v>344</v>
      </c>
      <c r="X75" t="s">
        <v>362</v>
      </c>
      <c r="Y75" t="s">
        <v>407</v>
      </c>
      <c r="Z75" t="s">
        <v>400</v>
      </c>
      <c r="AB75" t="s">
        <v>27</v>
      </c>
      <c r="AD75" t="s">
        <v>52</v>
      </c>
      <c r="AG75" t="s">
        <v>114</v>
      </c>
    </row>
    <row r="76" spans="2:33">
      <c r="B76" t="s">
        <v>27</v>
      </c>
      <c r="C76" t="s">
        <v>46</v>
      </c>
      <c r="D76" t="s">
        <v>52</v>
      </c>
      <c r="G76" t="s">
        <v>193</v>
      </c>
      <c r="H76" t="s">
        <v>320</v>
      </c>
      <c r="I76" t="s">
        <v>192</v>
      </c>
      <c r="J76" t="s">
        <v>281</v>
      </c>
      <c r="K76" t="s">
        <v>256</v>
      </c>
      <c r="L76" t="s">
        <v>194</v>
      </c>
      <c r="M76" t="s">
        <v>195</v>
      </c>
      <c r="O76">
        <v>44761</v>
      </c>
      <c r="Q76">
        <v>5</v>
      </c>
      <c r="R76">
        <v>3</v>
      </c>
      <c r="S76" t="s">
        <v>339</v>
      </c>
      <c r="T76" s="3">
        <v>0.875</v>
      </c>
      <c r="U76" s="3">
        <v>0.91666666666666663</v>
      </c>
      <c r="V76">
        <v>21</v>
      </c>
      <c r="W76" t="s">
        <v>344</v>
      </c>
      <c r="X76" t="s">
        <v>363</v>
      </c>
      <c r="Y76" t="s">
        <v>407</v>
      </c>
      <c r="Z76" t="s">
        <v>400</v>
      </c>
      <c r="AB76" t="s">
        <v>27</v>
      </c>
      <c r="AD76" t="s">
        <v>52</v>
      </c>
      <c r="AG76" t="s">
        <v>177</v>
      </c>
    </row>
    <row r="77" spans="2:33">
      <c r="B77" t="s">
        <v>27</v>
      </c>
      <c r="C77" t="s">
        <v>46</v>
      </c>
      <c r="D77" t="s">
        <v>52</v>
      </c>
      <c r="E77" t="s">
        <v>39</v>
      </c>
      <c r="G77" t="s">
        <v>197</v>
      </c>
      <c r="H77" t="s">
        <v>320</v>
      </c>
      <c r="I77" t="s">
        <v>196</v>
      </c>
      <c r="J77" t="s">
        <v>282</v>
      </c>
      <c r="K77" t="s">
        <v>263</v>
      </c>
      <c r="L77" t="s">
        <v>198</v>
      </c>
      <c r="M77" t="s">
        <v>199</v>
      </c>
      <c r="N77">
        <v>44263</v>
      </c>
      <c r="O77">
        <v>44762</v>
      </c>
      <c r="Q77">
        <v>5</v>
      </c>
      <c r="R77">
        <v>2</v>
      </c>
      <c r="S77" t="s">
        <v>340</v>
      </c>
      <c r="T77" s="3">
        <v>0.29166666666666669</v>
      </c>
      <c r="U77" s="3">
        <v>0.33333333333333331</v>
      </c>
      <c r="V77">
        <v>7</v>
      </c>
      <c r="W77" t="s">
        <v>343</v>
      </c>
      <c r="X77" t="s">
        <v>364</v>
      </c>
      <c r="Y77" t="s">
        <v>407</v>
      </c>
      <c r="Z77" t="s">
        <v>400</v>
      </c>
      <c r="AB77" t="s">
        <v>27</v>
      </c>
      <c r="AD77" t="s">
        <v>52</v>
      </c>
      <c r="AG77" t="s">
        <v>177</v>
      </c>
    </row>
    <row r="78" spans="2:33">
      <c r="B78" t="s">
        <v>27</v>
      </c>
      <c r="C78" t="s">
        <v>46</v>
      </c>
      <c r="D78" t="s">
        <v>52</v>
      </c>
      <c r="E78" t="s">
        <v>39</v>
      </c>
      <c r="G78" t="s">
        <v>200</v>
      </c>
      <c r="H78" t="s">
        <v>320</v>
      </c>
      <c r="I78" t="s">
        <v>196</v>
      </c>
      <c r="J78" t="s">
        <v>283</v>
      </c>
      <c r="K78" t="s">
        <v>262</v>
      </c>
      <c r="L78" t="s">
        <v>201</v>
      </c>
      <c r="M78" t="s">
        <v>202</v>
      </c>
      <c r="N78">
        <v>44655</v>
      </c>
      <c r="O78">
        <v>44762</v>
      </c>
      <c r="Q78">
        <v>5</v>
      </c>
      <c r="R78">
        <v>1</v>
      </c>
      <c r="S78" t="s">
        <v>340</v>
      </c>
      <c r="T78" s="3">
        <v>0.375</v>
      </c>
      <c r="U78" s="3">
        <v>0.41666666666666669</v>
      </c>
      <c r="V78">
        <v>9</v>
      </c>
      <c r="W78" t="s">
        <v>343</v>
      </c>
      <c r="X78" t="s">
        <v>365</v>
      </c>
      <c r="Y78" t="s">
        <v>407</v>
      </c>
      <c r="Z78" t="s">
        <v>400</v>
      </c>
      <c r="AB78" t="s">
        <v>27</v>
      </c>
      <c r="AD78" t="s">
        <v>52</v>
      </c>
      <c r="AG78" t="s">
        <v>116</v>
      </c>
    </row>
    <row r="79" spans="2:33">
      <c r="B79" t="s">
        <v>27</v>
      </c>
      <c r="C79" t="s">
        <v>46</v>
      </c>
      <c r="D79" t="s">
        <v>52</v>
      </c>
      <c r="E79" t="s">
        <v>39</v>
      </c>
      <c r="G79" t="s">
        <v>203</v>
      </c>
      <c r="H79" t="s">
        <v>320</v>
      </c>
      <c r="I79" t="s">
        <v>196</v>
      </c>
      <c r="J79" t="s">
        <v>284</v>
      </c>
      <c r="K79" t="s">
        <v>257</v>
      </c>
      <c r="L79" t="s">
        <v>204</v>
      </c>
      <c r="M79" t="s">
        <v>205</v>
      </c>
      <c r="N79">
        <v>44501</v>
      </c>
      <c r="O79">
        <v>44783</v>
      </c>
      <c r="Q79">
        <v>5</v>
      </c>
      <c r="R79">
        <v>1</v>
      </c>
      <c r="S79" t="s">
        <v>340</v>
      </c>
      <c r="T79" s="3">
        <v>0.45833333333333331</v>
      </c>
      <c r="U79" s="3">
        <v>0.5</v>
      </c>
      <c r="V79">
        <v>11</v>
      </c>
      <c r="W79" t="s">
        <v>343</v>
      </c>
      <c r="X79" t="s">
        <v>366</v>
      </c>
      <c r="Y79" t="s">
        <v>407</v>
      </c>
      <c r="Z79" t="s">
        <v>400</v>
      </c>
      <c r="AB79" t="s">
        <v>27</v>
      </c>
      <c r="AD79" t="s">
        <v>52</v>
      </c>
      <c r="AG79" t="s">
        <v>116</v>
      </c>
    </row>
    <row r="80" spans="2:33">
      <c r="B80" t="s">
        <v>27</v>
      </c>
      <c r="C80" t="s">
        <v>46</v>
      </c>
      <c r="D80" t="s">
        <v>52</v>
      </c>
      <c r="E80" t="s">
        <v>39</v>
      </c>
      <c r="G80" t="s">
        <v>206</v>
      </c>
      <c r="H80" t="s">
        <v>320</v>
      </c>
      <c r="I80" t="s">
        <v>196</v>
      </c>
      <c r="J80" t="s">
        <v>285</v>
      </c>
      <c r="K80" t="s">
        <v>264</v>
      </c>
      <c r="L80" t="s">
        <v>207</v>
      </c>
      <c r="N80">
        <v>44461</v>
      </c>
      <c r="O80">
        <v>44816</v>
      </c>
      <c r="Q80">
        <v>5</v>
      </c>
      <c r="R80">
        <v>0</v>
      </c>
      <c r="S80" t="s">
        <v>340</v>
      </c>
      <c r="T80" s="3">
        <v>0.625</v>
      </c>
      <c r="U80" s="3">
        <v>0.66666666666666663</v>
      </c>
      <c r="V80">
        <v>15</v>
      </c>
      <c r="W80" t="s">
        <v>345</v>
      </c>
      <c r="X80" t="s">
        <v>367</v>
      </c>
      <c r="Y80" t="s">
        <v>407</v>
      </c>
      <c r="Z80" t="s">
        <v>400</v>
      </c>
      <c r="AB80" t="s">
        <v>27</v>
      </c>
      <c r="AD80" t="s">
        <v>52</v>
      </c>
      <c r="AG80" t="s">
        <v>116</v>
      </c>
    </row>
    <row r="81" spans="2:33">
      <c r="B81" t="s">
        <v>27</v>
      </c>
      <c r="C81" t="s">
        <v>46</v>
      </c>
      <c r="D81" t="s">
        <v>52</v>
      </c>
      <c r="E81" t="s">
        <v>39</v>
      </c>
      <c r="G81" t="s">
        <v>206</v>
      </c>
      <c r="H81" t="s">
        <v>320</v>
      </c>
      <c r="I81" t="s">
        <v>196</v>
      </c>
      <c r="J81" t="s">
        <v>286</v>
      </c>
      <c r="K81" t="s">
        <v>256</v>
      </c>
      <c r="L81" t="s">
        <v>208</v>
      </c>
      <c r="M81" t="s">
        <v>209</v>
      </c>
      <c r="N81">
        <v>44578</v>
      </c>
      <c r="O81">
        <v>44762</v>
      </c>
      <c r="Q81">
        <v>5</v>
      </c>
      <c r="R81">
        <v>3</v>
      </c>
      <c r="S81" t="s">
        <v>340</v>
      </c>
      <c r="T81" s="3">
        <v>0.625</v>
      </c>
      <c r="U81" s="3">
        <v>0.66666666666666663</v>
      </c>
      <c r="V81">
        <v>15</v>
      </c>
      <c r="W81" t="s">
        <v>345</v>
      </c>
      <c r="X81" t="s">
        <v>368</v>
      </c>
      <c r="Y81" t="s">
        <v>407</v>
      </c>
      <c r="Z81" t="s">
        <v>400</v>
      </c>
      <c r="AC81" t="s">
        <v>46</v>
      </c>
      <c r="AE81" t="s">
        <v>39</v>
      </c>
      <c r="AG81" t="s">
        <v>187</v>
      </c>
    </row>
    <row r="82" spans="2:33">
      <c r="B82" t="s">
        <v>27</v>
      </c>
      <c r="C82" t="s">
        <v>46</v>
      </c>
      <c r="D82" t="s">
        <v>52</v>
      </c>
      <c r="E82" t="s">
        <v>39</v>
      </c>
      <c r="G82" t="s">
        <v>206</v>
      </c>
      <c r="H82" t="s">
        <v>320</v>
      </c>
      <c r="I82" t="s">
        <v>196</v>
      </c>
      <c r="J82" t="s">
        <v>287</v>
      </c>
      <c r="K82" t="s">
        <v>265</v>
      </c>
      <c r="L82" t="s">
        <v>210</v>
      </c>
      <c r="M82" t="s">
        <v>211</v>
      </c>
      <c r="N82">
        <v>44600</v>
      </c>
      <c r="O82">
        <v>44789</v>
      </c>
      <c r="Q82">
        <v>5</v>
      </c>
      <c r="R82">
        <v>2</v>
      </c>
      <c r="S82" t="s">
        <v>340</v>
      </c>
      <c r="T82" s="3">
        <v>0.625</v>
      </c>
      <c r="U82" s="3">
        <v>0.66666666666666663</v>
      </c>
      <c r="V82">
        <v>15</v>
      </c>
      <c r="W82" t="s">
        <v>345</v>
      </c>
      <c r="X82" t="s">
        <v>369</v>
      </c>
      <c r="Y82" t="s">
        <v>407</v>
      </c>
      <c r="Z82" t="s">
        <v>400</v>
      </c>
      <c r="AC82" t="s">
        <v>46</v>
      </c>
      <c r="AE82" t="s">
        <v>39</v>
      </c>
      <c r="AG82" t="s">
        <v>5</v>
      </c>
    </row>
    <row r="83" spans="2:33">
      <c r="B83" t="s">
        <v>27</v>
      </c>
      <c r="C83" t="s">
        <v>46</v>
      </c>
      <c r="D83" t="s">
        <v>52</v>
      </c>
      <c r="E83" t="s">
        <v>39</v>
      </c>
      <c r="G83" t="s">
        <v>212</v>
      </c>
      <c r="H83" t="s">
        <v>320</v>
      </c>
      <c r="I83" t="s">
        <v>196</v>
      </c>
      <c r="J83" t="s">
        <v>288</v>
      </c>
      <c r="K83" t="s">
        <v>265</v>
      </c>
      <c r="L83" t="s">
        <v>213</v>
      </c>
      <c r="M83" t="s">
        <v>214</v>
      </c>
      <c r="N83">
        <v>44406</v>
      </c>
      <c r="O83">
        <v>44784</v>
      </c>
      <c r="Q83">
        <v>5</v>
      </c>
      <c r="R83">
        <v>1</v>
      </c>
      <c r="S83" t="s">
        <v>340</v>
      </c>
      <c r="T83" s="3">
        <v>0.70833333333333337</v>
      </c>
      <c r="U83" s="3">
        <v>0.75</v>
      </c>
      <c r="V83">
        <v>17</v>
      </c>
      <c r="W83" t="s">
        <v>345</v>
      </c>
      <c r="X83" t="s">
        <v>370</v>
      </c>
      <c r="Y83" t="s">
        <v>407</v>
      </c>
      <c r="Z83" t="s">
        <v>400</v>
      </c>
      <c r="AB83" t="s">
        <v>27</v>
      </c>
      <c r="AC83" t="s">
        <v>46</v>
      </c>
      <c r="AD83" t="s">
        <v>52</v>
      </c>
      <c r="AG83" t="s">
        <v>193</v>
      </c>
    </row>
    <row r="84" spans="2:33">
      <c r="B84" t="s">
        <v>27</v>
      </c>
      <c r="C84" t="s">
        <v>46</v>
      </c>
      <c r="D84" t="s">
        <v>52</v>
      </c>
      <c r="E84" t="s">
        <v>39</v>
      </c>
      <c r="G84" t="s">
        <v>212</v>
      </c>
      <c r="H84" t="s">
        <v>320</v>
      </c>
      <c r="I84" t="s">
        <v>196</v>
      </c>
      <c r="J84" t="s">
        <v>289</v>
      </c>
      <c r="K84" t="s">
        <v>258</v>
      </c>
      <c r="L84" t="s">
        <v>174</v>
      </c>
      <c r="N84">
        <v>44613</v>
      </c>
      <c r="O84">
        <v>44762</v>
      </c>
      <c r="Q84">
        <v>5</v>
      </c>
      <c r="R84">
        <v>1</v>
      </c>
      <c r="S84" t="s">
        <v>340</v>
      </c>
      <c r="T84" s="3">
        <v>0.70833333333333337</v>
      </c>
      <c r="U84" s="3">
        <v>0.75</v>
      </c>
      <c r="V84">
        <v>17</v>
      </c>
      <c r="W84" t="s">
        <v>345</v>
      </c>
      <c r="X84" t="s">
        <v>371</v>
      </c>
      <c r="Y84" t="s">
        <v>407</v>
      </c>
      <c r="Z84" t="s">
        <v>400</v>
      </c>
      <c r="AB84" t="s">
        <v>27</v>
      </c>
      <c r="AC84" t="s">
        <v>46</v>
      </c>
      <c r="AD84" t="s">
        <v>52</v>
      </c>
      <c r="AE84" t="s">
        <v>39</v>
      </c>
      <c r="AG84" t="s">
        <v>197</v>
      </c>
    </row>
    <row r="85" spans="2:33">
      <c r="B85" t="s">
        <v>27</v>
      </c>
      <c r="C85" t="s">
        <v>46</v>
      </c>
      <c r="D85" t="s">
        <v>52</v>
      </c>
      <c r="E85" t="s">
        <v>39</v>
      </c>
      <c r="G85" t="s">
        <v>212</v>
      </c>
      <c r="H85" t="s">
        <v>320</v>
      </c>
      <c r="I85" t="s">
        <v>196</v>
      </c>
      <c r="J85" t="s">
        <v>290</v>
      </c>
      <c r="K85" t="s">
        <v>254</v>
      </c>
      <c r="L85" t="s">
        <v>215</v>
      </c>
      <c r="M85" t="s">
        <v>216</v>
      </c>
      <c r="N85">
        <v>44704</v>
      </c>
      <c r="O85">
        <v>44769</v>
      </c>
      <c r="Q85">
        <v>5</v>
      </c>
      <c r="R85">
        <v>2</v>
      </c>
      <c r="S85" t="s">
        <v>340</v>
      </c>
      <c r="T85" s="3">
        <v>0.70833333333333337</v>
      </c>
      <c r="U85" s="3">
        <v>0.75</v>
      </c>
      <c r="V85">
        <v>17</v>
      </c>
      <c r="W85" t="s">
        <v>345</v>
      </c>
      <c r="X85" t="s">
        <v>372</v>
      </c>
      <c r="Y85" t="s">
        <v>407</v>
      </c>
      <c r="Z85" t="s">
        <v>400</v>
      </c>
      <c r="AB85" t="s">
        <v>27</v>
      </c>
      <c r="AC85" t="s">
        <v>46</v>
      </c>
      <c r="AD85" t="s">
        <v>52</v>
      </c>
      <c r="AE85" t="s">
        <v>39</v>
      </c>
      <c r="AG85" t="s">
        <v>200</v>
      </c>
    </row>
    <row r="86" spans="2:33">
      <c r="B86" t="s">
        <v>27</v>
      </c>
      <c r="C86" t="s">
        <v>46</v>
      </c>
      <c r="D86" t="s">
        <v>52</v>
      </c>
      <c r="E86" t="s">
        <v>39</v>
      </c>
      <c r="G86" t="s">
        <v>217</v>
      </c>
      <c r="H86" t="s">
        <v>320</v>
      </c>
      <c r="I86" t="s">
        <v>196</v>
      </c>
      <c r="J86" t="s">
        <v>291</v>
      </c>
      <c r="K86" t="s">
        <v>263</v>
      </c>
      <c r="L86" t="s">
        <v>218</v>
      </c>
      <c r="N86">
        <v>44726</v>
      </c>
      <c r="O86">
        <v>44802</v>
      </c>
      <c r="Q86">
        <v>5</v>
      </c>
      <c r="R86">
        <v>2</v>
      </c>
      <c r="S86" t="s">
        <v>340</v>
      </c>
      <c r="T86" s="3">
        <v>0.75</v>
      </c>
      <c r="U86" s="3">
        <v>0.79166666666666663</v>
      </c>
      <c r="V86">
        <v>18</v>
      </c>
      <c r="W86" t="s">
        <v>344</v>
      </c>
      <c r="X86" t="s">
        <v>373</v>
      </c>
      <c r="Y86" t="s">
        <v>407</v>
      </c>
      <c r="Z86" t="s">
        <v>400</v>
      </c>
      <c r="AB86" t="s">
        <v>27</v>
      </c>
      <c r="AC86" t="s">
        <v>46</v>
      </c>
      <c r="AD86" t="s">
        <v>52</v>
      </c>
      <c r="AE86" t="s">
        <v>39</v>
      </c>
      <c r="AG86" t="s">
        <v>203</v>
      </c>
    </row>
    <row r="87" spans="2:33">
      <c r="B87" t="s">
        <v>27</v>
      </c>
      <c r="C87" t="s">
        <v>46</v>
      </c>
      <c r="D87" t="s">
        <v>52</v>
      </c>
      <c r="E87" t="s">
        <v>39</v>
      </c>
      <c r="G87" t="s">
        <v>219</v>
      </c>
      <c r="H87" t="s">
        <v>320</v>
      </c>
      <c r="I87" t="s">
        <v>196</v>
      </c>
      <c r="J87" t="s">
        <v>292</v>
      </c>
      <c r="K87" t="s">
        <v>293</v>
      </c>
      <c r="L87" t="s">
        <v>220</v>
      </c>
      <c r="M87" t="s">
        <v>221</v>
      </c>
      <c r="N87">
        <v>44095</v>
      </c>
      <c r="O87">
        <v>44812</v>
      </c>
      <c r="Q87">
        <v>5</v>
      </c>
      <c r="R87">
        <v>2</v>
      </c>
      <c r="S87" t="s">
        <v>340</v>
      </c>
      <c r="T87" s="3">
        <v>0.79166666666666663</v>
      </c>
      <c r="U87" s="3">
        <v>0.83333333333333337</v>
      </c>
      <c r="V87">
        <v>19</v>
      </c>
      <c r="W87" t="s">
        <v>344</v>
      </c>
      <c r="X87" t="s">
        <v>374</v>
      </c>
      <c r="Y87" t="s">
        <v>407</v>
      </c>
      <c r="Z87" t="s">
        <v>400</v>
      </c>
      <c r="AB87" t="s">
        <v>27</v>
      </c>
      <c r="AC87" t="s">
        <v>46</v>
      </c>
      <c r="AD87" t="s">
        <v>52</v>
      </c>
      <c r="AE87" t="s">
        <v>39</v>
      </c>
      <c r="AG87" t="s">
        <v>206</v>
      </c>
    </row>
    <row r="88" spans="2:33">
      <c r="B88" t="s">
        <v>27</v>
      </c>
      <c r="C88" t="s">
        <v>46</v>
      </c>
      <c r="D88" t="s">
        <v>52</v>
      </c>
      <c r="E88" t="s">
        <v>39</v>
      </c>
      <c r="G88" t="s">
        <v>219</v>
      </c>
      <c r="H88" t="s">
        <v>320</v>
      </c>
      <c r="I88" t="s">
        <v>196</v>
      </c>
      <c r="J88" t="s">
        <v>294</v>
      </c>
      <c r="K88" t="s">
        <v>257</v>
      </c>
      <c r="L88" t="s">
        <v>222</v>
      </c>
      <c r="M88" t="s">
        <v>223</v>
      </c>
      <c r="N88">
        <v>44361</v>
      </c>
      <c r="O88">
        <v>44762</v>
      </c>
      <c r="Q88">
        <v>5</v>
      </c>
      <c r="R88">
        <v>2</v>
      </c>
      <c r="S88" t="s">
        <v>340</v>
      </c>
      <c r="T88" s="3">
        <v>0.79166666666666663</v>
      </c>
      <c r="U88" s="3">
        <v>0.83333333333333337</v>
      </c>
      <c r="V88">
        <v>19</v>
      </c>
      <c r="W88" t="s">
        <v>344</v>
      </c>
      <c r="X88" t="s">
        <v>375</v>
      </c>
      <c r="Y88" t="s">
        <v>407</v>
      </c>
      <c r="Z88" t="s">
        <v>400</v>
      </c>
      <c r="AB88" t="s">
        <v>27</v>
      </c>
      <c r="AC88" t="s">
        <v>46</v>
      </c>
      <c r="AD88" t="s">
        <v>52</v>
      </c>
      <c r="AE88" t="s">
        <v>39</v>
      </c>
      <c r="AG88" t="s">
        <v>206</v>
      </c>
    </row>
    <row r="89" spans="2:33">
      <c r="B89" t="s">
        <v>27</v>
      </c>
      <c r="C89" t="s">
        <v>46</v>
      </c>
      <c r="D89" t="s">
        <v>52</v>
      </c>
      <c r="E89" t="s">
        <v>39</v>
      </c>
      <c r="G89" t="s">
        <v>219</v>
      </c>
      <c r="H89" t="s">
        <v>320</v>
      </c>
      <c r="I89" t="s">
        <v>196</v>
      </c>
      <c r="J89" t="s">
        <v>295</v>
      </c>
      <c r="K89" t="s">
        <v>259</v>
      </c>
      <c r="L89" t="s">
        <v>224</v>
      </c>
      <c r="M89" t="s">
        <v>225</v>
      </c>
      <c r="N89">
        <v>44487</v>
      </c>
      <c r="O89">
        <v>44816</v>
      </c>
      <c r="Q89">
        <v>5</v>
      </c>
      <c r="R89">
        <v>3</v>
      </c>
      <c r="S89" t="s">
        <v>340</v>
      </c>
      <c r="T89" s="3">
        <v>0.79166666666666663</v>
      </c>
      <c r="U89" s="3">
        <v>0.83333333333333337</v>
      </c>
      <c r="V89">
        <v>19</v>
      </c>
      <c r="W89" t="s">
        <v>344</v>
      </c>
      <c r="X89" t="s">
        <v>376</v>
      </c>
      <c r="Y89" t="s">
        <v>407</v>
      </c>
      <c r="Z89" t="s">
        <v>400</v>
      </c>
      <c r="AB89" t="s">
        <v>27</v>
      </c>
      <c r="AC89" t="s">
        <v>46</v>
      </c>
      <c r="AD89" t="s">
        <v>52</v>
      </c>
      <c r="AE89" t="s">
        <v>39</v>
      </c>
      <c r="AG89" t="s">
        <v>206</v>
      </c>
    </row>
    <row r="90" spans="2:33">
      <c r="B90" t="s">
        <v>27</v>
      </c>
      <c r="C90" t="s">
        <v>46</v>
      </c>
      <c r="D90" t="s">
        <v>52</v>
      </c>
      <c r="E90" t="s">
        <v>39</v>
      </c>
      <c r="G90" t="s">
        <v>226</v>
      </c>
      <c r="H90" t="s">
        <v>320</v>
      </c>
      <c r="I90" t="s">
        <v>196</v>
      </c>
      <c r="J90" t="s">
        <v>296</v>
      </c>
      <c r="K90" t="s">
        <v>259</v>
      </c>
      <c r="L90" t="s">
        <v>227</v>
      </c>
      <c r="M90" t="s">
        <v>228</v>
      </c>
      <c r="N90">
        <v>44578</v>
      </c>
      <c r="O90">
        <v>44784</v>
      </c>
      <c r="Q90">
        <v>5</v>
      </c>
      <c r="R90">
        <v>3</v>
      </c>
      <c r="S90" t="s">
        <v>340</v>
      </c>
      <c r="T90" s="3">
        <v>0.83333333333333337</v>
      </c>
      <c r="U90" s="3">
        <v>0.875</v>
      </c>
      <c r="V90">
        <v>20</v>
      </c>
      <c r="W90" t="s">
        <v>344</v>
      </c>
      <c r="X90" t="s">
        <v>377</v>
      </c>
      <c r="Y90" t="s">
        <v>407</v>
      </c>
      <c r="Z90" t="s">
        <v>400</v>
      </c>
      <c r="AB90" t="s">
        <v>27</v>
      </c>
      <c r="AC90" t="s">
        <v>46</v>
      </c>
      <c r="AD90" t="s">
        <v>52</v>
      </c>
      <c r="AE90" t="s">
        <v>39</v>
      </c>
      <c r="AG90" t="s">
        <v>212</v>
      </c>
    </row>
    <row r="91" spans="2:33">
      <c r="B91" t="s">
        <v>27</v>
      </c>
      <c r="C91" t="s">
        <v>46</v>
      </c>
      <c r="D91" t="s">
        <v>52</v>
      </c>
      <c r="E91" t="s">
        <v>39</v>
      </c>
      <c r="G91" t="s">
        <v>226</v>
      </c>
      <c r="H91" t="s">
        <v>320</v>
      </c>
      <c r="I91" t="s">
        <v>196</v>
      </c>
      <c r="J91" t="s">
        <v>297</v>
      </c>
      <c r="K91" t="s">
        <v>256</v>
      </c>
      <c r="L91" t="s">
        <v>229</v>
      </c>
      <c r="M91" t="s">
        <v>230</v>
      </c>
      <c r="N91">
        <v>44592</v>
      </c>
      <c r="O91">
        <v>44784</v>
      </c>
      <c r="Q91">
        <v>5</v>
      </c>
      <c r="R91">
        <v>1</v>
      </c>
      <c r="S91" t="s">
        <v>340</v>
      </c>
      <c r="T91" s="3">
        <v>0.83333333333333337</v>
      </c>
      <c r="U91" s="3">
        <v>0.875</v>
      </c>
      <c r="V91">
        <v>20</v>
      </c>
      <c r="W91" t="s">
        <v>344</v>
      </c>
      <c r="X91" t="s">
        <v>378</v>
      </c>
      <c r="Y91" t="s">
        <v>407</v>
      </c>
      <c r="Z91" t="s">
        <v>400</v>
      </c>
      <c r="AB91" t="s">
        <v>27</v>
      </c>
      <c r="AC91" t="s">
        <v>46</v>
      </c>
      <c r="AD91" t="s">
        <v>52</v>
      </c>
      <c r="AE91" t="s">
        <v>39</v>
      </c>
      <c r="AG91" t="s">
        <v>212</v>
      </c>
    </row>
    <row r="92" spans="2:33">
      <c r="B92" t="s">
        <v>27</v>
      </c>
      <c r="C92" t="s">
        <v>46</v>
      </c>
      <c r="D92" t="s">
        <v>52</v>
      </c>
      <c r="E92" t="s">
        <v>39</v>
      </c>
      <c r="G92" t="s">
        <v>226</v>
      </c>
      <c r="H92" t="s">
        <v>320</v>
      </c>
      <c r="I92" t="s">
        <v>196</v>
      </c>
      <c r="J92" t="s">
        <v>298</v>
      </c>
      <c r="K92" t="s">
        <v>265</v>
      </c>
      <c r="L92" t="s">
        <v>231</v>
      </c>
      <c r="N92">
        <v>44622</v>
      </c>
      <c r="O92">
        <v>44762</v>
      </c>
      <c r="Q92">
        <v>5</v>
      </c>
      <c r="R92">
        <v>3</v>
      </c>
      <c r="S92" t="s">
        <v>340</v>
      </c>
      <c r="T92" s="3">
        <v>0.83333333333333337</v>
      </c>
      <c r="U92" s="3">
        <v>0.875</v>
      </c>
      <c r="V92">
        <v>20</v>
      </c>
      <c r="W92" t="s">
        <v>344</v>
      </c>
      <c r="X92" t="s">
        <v>379</v>
      </c>
      <c r="Y92" t="s">
        <v>407</v>
      </c>
      <c r="Z92" t="s">
        <v>400</v>
      </c>
      <c r="AB92" t="s">
        <v>27</v>
      </c>
      <c r="AC92" t="s">
        <v>46</v>
      </c>
      <c r="AD92" t="s">
        <v>52</v>
      </c>
      <c r="AE92" t="s">
        <v>39</v>
      </c>
      <c r="AG92" t="s">
        <v>212</v>
      </c>
    </row>
    <row r="93" spans="2:33">
      <c r="B93" t="s">
        <v>27</v>
      </c>
      <c r="C93" t="s">
        <v>46</v>
      </c>
      <c r="D93" t="s">
        <v>52</v>
      </c>
      <c r="E93" t="s">
        <v>39</v>
      </c>
      <c r="G93" t="s">
        <v>226</v>
      </c>
      <c r="H93" t="s">
        <v>320</v>
      </c>
      <c r="I93" t="s">
        <v>196</v>
      </c>
      <c r="J93" t="s">
        <v>299</v>
      </c>
      <c r="K93" t="s">
        <v>254</v>
      </c>
      <c r="L93" t="s">
        <v>232</v>
      </c>
      <c r="M93" t="s">
        <v>233</v>
      </c>
      <c r="N93">
        <v>44718</v>
      </c>
      <c r="O93">
        <v>44817</v>
      </c>
      <c r="Q93">
        <v>5</v>
      </c>
      <c r="R93">
        <v>4</v>
      </c>
      <c r="S93" t="s">
        <v>340</v>
      </c>
      <c r="T93" s="3">
        <v>0.83333333333333337</v>
      </c>
      <c r="U93" s="3">
        <v>0.875</v>
      </c>
      <c r="V93">
        <v>20</v>
      </c>
      <c r="W93" t="s">
        <v>344</v>
      </c>
      <c r="X93" t="s">
        <v>380</v>
      </c>
      <c r="Y93" t="s">
        <v>407</v>
      </c>
      <c r="Z93" t="s">
        <v>400</v>
      </c>
      <c r="AB93" t="s">
        <v>27</v>
      </c>
      <c r="AC93" t="s">
        <v>46</v>
      </c>
      <c r="AD93" t="s">
        <v>52</v>
      </c>
      <c r="AE93" t="s">
        <v>39</v>
      </c>
      <c r="AG93" t="s">
        <v>217</v>
      </c>
    </row>
    <row r="94" spans="2:33">
      <c r="B94" t="s">
        <v>27</v>
      </c>
      <c r="C94" t="s">
        <v>46</v>
      </c>
      <c r="D94" t="s">
        <v>52</v>
      </c>
      <c r="E94" t="s">
        <v>39</v>
      </c>
      <c r="G94" t="s">
        <v>234</v>
      </c>
      <c r="H94" t="s">
        <v>320</v>
      </c>
      <c r="I94" t="s">
        <v>196</v>
      </c>
      <c r="J94" t="s">
        <v>300</v>
      </c>
      <c r="K94" t="s">
        <v>263</v>
      </c>
      <c r="L94" t="s">
        <v>235</v>
      </c>
      <c r="M94" t="s">
        <v>236</v>
      </c>
      <c r="N94">
        <v>44228</v>
      </c>
      <c r="O94">
        <v>44761</v>
      </c>
      <c r="Q94">
        <v>5</v>
      </c>
      <c r="R94">
        <v>4</v>
      </c>
      <c r="S94" t="s">
        <v>340</v>
      </c>
      <c r="T94" s="3">
        <v>0.875</v>
      </c>
      <c r="U94" s="3">
        <v>0.91666666666666663</v>
      </c>
      <c r="V94">
        <v>21</v>
      </c>
      <c r="W94" t="s">
        <v>344</v>
      </c>
      <c r="X94" t="s">
        <v>381</v>
      </c>
      <c r="Y94" t="s">
        <v>407</v>
      </c>
      <c r="Z94" t="s">
        <v>400</v>
      </c>
      <c r="AB94" t="s">
        <v>27</v>
      </c>
      <c r="AC94" t="s">
        <v>46</v>
      </c>
      <c r="AD94" t="s">
        <v>52</v>
      </c>
      <c r="AE94" t="s">
        <v>39</v>
      </c>
      <c r="AG94" t="s">
        <v>219</v>
      </c>
    </row>
    <row r="95" spans="2:33">
      <c r="B95" t="s">
        <v>27</v>
      </c>
      <c r="C95" t="s">
        <v>46</v>
      </c>
      <c r="D95" t="s">
        <v>52</v>
      </c>
      <c r="E95" t="s">
        <v>39</v>
      </c>
      <c r="G95" t="s">
        <v>234</v>
      </c>
      <c r="H95" t="s">
        <v>320</v>
      </c>
      <c r="I95" t="s">
        <v>196</v>
      </c>
      <c r="J95" t="s">
        <v>301</v>
      </c>
      <c r="K95" t="s">
        <v>257</v>
      </c>
      <c r="L95" t="s">
        <v>237</v>
      </c>
      <c r="M95" t="s">
        <v>35</v>
      </c>
      <c r="N95">
        <v>44335</v>
      </c>
      <c r="O95">
        <v>44830</v>
      </c>
      <c r="Q95">
        <v>5</v>
      </c>
      <c r="R95">
        <v>2</v>
      </c>
      <c r="S95" t="s">
        <v>340</v>
      </c>
      <c r="T95" s="3">
        <v>0.875</v>
      </c>
      <c r="U95" s="3">
        <v>0.91666666666666663</v>
      </c>
      <c r="V95">
        <v>21</v>
      </c>
      <c r="W95" t="s">
        <v>344</v>
      </c>
      <c r="X95" t="s">
        <v>382</v>
      </c>
      <c r="Y95" t="s">
        <v>407</v>
      </c>
      <c r="Z95" t="s">
        <v>400</v>
      </c>
      <c r="AB95" t="s">
        <v>27</v>
      </c>
      <c r="AC95" t="s">
        <v>46</v>
      </c>
      <c r="AD95" t="s">
        <v>52</v>
      </c>
      <c r="AE95" t="s">
        <v>39</v>
      </c>
      <c r="AG95" t="s">
        <v>219</v>
      </c>
    </row>
    <row r="96" spans="2:33">
      <c r="B96" t="s">
        <v>27</v>
      </c>
      <c r="C96" t="s">
        <v>46</v>
      </c>
      <c r="D96" t="s">
        <v>52</v>
      </c>
      <c r="E96" t="s">
        <v>39</v>
      </c>
      <c r="G96" t="s">
        <v>234</v>
      </c>
      <c r="H96" t="s">
        <v>320</v>
      </c>
      <c r="I96" t="s">
        <v>196</v>
      </c>
      <c r="J96" t="s">
        <v>302</v>
      </c>
      <c r="K96" t="s">
        <v>254</v>
      </c>
      <c r="L96" t="s">
        <v>238</v>
      </c>
      <c r="M96" t="s">
        <v>239</v>
      </c>
      <c r="N96">
        <v>44592</v>
      </c>
      <c r="O96">
        <v>44761</v>
      </c>
      <c r="Q96">
        <v>5</v>
      </c>
      <c r="R96">
        <v>3</v>
      </c>
      <c r="S96" t="s">
        <v>340</v>
      </c>
      <c r="T96" s="3">
        <v>0.875</v>
      </c>
      <c r="U96" s="3">
        <v>0.91666666666666663</v>
      </c>
      <c r="V96">
        <v>21</v>
      </c>
      <c r="W96" t="s">
        <v>344</v>
      </c>
      <c r="X96" t="s">
        <v>383</v>
      </c>
      <c r="Y96" t="s">
        <v>407</v>
      </c>
      <c r="Z96" t="s">
        <v>400</v>
      </c>
      <c r="AB96" t="s">
        <v>27</v>
      </c>
      <c r="AC96" t="s">
        <v>46</v>
      </c>
      <c r="AD96" t="s">
        <v>52</v>
      </c>
      <c r="AE96" t="s">
        <v>39</v>
      </c>
      <c r="AG96" t="s">
        <v>219</v>
      </c>
    </row>
    <row r="97" spans="2:33">
      <c r="B97" t="s">
        <v>27</v>
      </c>
      <c r="C97" t="s">
        <v>46</v>
      </c>
      <c r="D97" t="s">
        <v>52</v>
      </c>
      <c r="E97" t="s">
        <v>39</v>
      </c>
      <c r="G97" t="s">
        <v>234</v>
      </c>
      <c r="H97" t="s">
        <v>320</v>
      </c>
      <c r="I97" t="s">
        <v>196</v>
      </c>
      <c r="J97" t="s">
        <v>303</v>
      </c>
      <c r="K97" t="s">
        <v>258</v>
      </c>
      <c r="L97" t="s">
        <v>240</v>
      </c>
      <c r="M97" t="s">
        <v>241</v>
      </c>
      <c r="N97">
        <v>44760</v>
      </c>
      <c r="O97">
        <v>44797</v>
      </c>
      <c r="Q97">
        <v>5</v>
      </c>
      <c r="R97">
        <v>4</v>
      </c>
      <c r="S97" t="s">
        <v>340</v>
      </c>
      <c r="T97" s="3">
        <v>0.875</v>
      </c>
      <c r="U97" s="3">
        <v>0.91666666666666663</v>
      </c>
      <c r="V97">
        <v>21</v>
      </c>
      <c r="W97" t="s">
        <v>344</v>
      </c>
      <c r="X97" t="s">
        <v>384</v>
      </c>
      <c r="Y97" t="s">
        <v>407</v>
      </c>
      <c r="Z97" t="s">
        <v>400</v>
      </c>
      <c r="AB97" t="s">
        <v>27</v>
      </c>
      <c r="AC97" t="s">
        <v>46</v>
      </c>
      <c r="AD97" t="s">
        <v>52</v>
      </c>
      <c r="AE97" t="s">
        <v>39</v>
      </c>
      <c r="AG97" t="s">
        <v>226</v>
      </c>
    </row>
    <row r="98" spans="2:33">
      <c r="B98" t="s">
        <v>27</v>
      </c>
      <c r="C98" t="s">
        <v>46</v>
      </c>
      <c r="D98" t="s">
        <v>52</v>
      </c>
      <c r="E98" t="s">
        <v>39</v>
      </c>
      <c r="F98" t="s">
        <v>307</v>
      </c>
      <c r="G98" t="s">
        <v>243</v>
      </c>
      <c r="H98" t="s">
        <v>261</v>
      </c>
      <c r="I98" t="s">
        <v>242</v>
      </c>
      <c r="J98" t="s">
        <v>304</v>
      </c>
      <c r="K98" t="s">
        <v>261</v>
      </c>
      <c r="L98" t="s">
        <v>244</v>
      </c>
      <c r="M98" t="s">
        <v>245</v>
      </c>
      <c r="N98">
        <v>44631</v>
      </c>
      <c r="O98">
        <v>44760</v>
      </c>
      <c r="Q98">
        <v>5</v>
      </c>
      <c r="R98">
        <v>1</v>
      </c>
      <c r="S98" t="s">
        <v>328</v>
      </c>
      <c r="T98" s="3">
        <v>0.33333333333333331</v>
      </c>
      <c r="U98" s="3">
        <v>0.375</v>
      </c>
      <c r="V98">
        <v>8</v>
      </c>
      <c r="W98" t="s">
        <v>343</v>
      </c>
      <c r="X98" t="s">
        <v>385</v>
      </c>
      <c r="Y98" t="s">
        <v>261</v>
      </c>
      <c r="Z98" t="s">
        <v>454</v>
      </c>
      <c r="AB98" t="s">
        <v>27</v>
      </c>
      <c r="AC98" t="s">
        <v>46</v>
      </c>
      <c r="AD98" t="s">
        <v>52</v>
      </c>
      <c r="AE98" t="s">
        <v>39</v>
      </c>
      <c r="AG98" t="s">
        <v>226</v>
      </c>
    </row>
    <row r="99" spans="2:33">
      <c r="B99" t="s">
        <v>27</v>
      </c>
      <c r="D99" t="s">
        <v>52</v>
      </c>
      <c r="G99" t="s">
        <v>177</v>
      </c>
      <c r="H99" t="s">
        <v>261</v>
      </c>
      <c r="I99" t="s">
        <v>242</v>
      </c>
      <c r="J99" t="s">
        <v>713</v>
      </c>
      <c r="K99" t="s">
        <v>261</v>
      </c>
      <c r="L99" t="s">
        <v>246</v>
      </c>
      <c r="M99" t="s">
        <v>247</v>
      </c>
      <c r="N99">
        <v>44299</v>
      </c>
      <c r="O99">
        <v>44762</v>
      </c>
      <c r="Q99">
        <v>5</v>
      </c>
      <c r="R99">
        <v>1</v>
      </c>
      <c r="S99" t="s">
        <v>335</v>
      </c>
      <c r="T99" s="3">
        <v>0.79166666666666663</v>
      </c>
      <c r="U99" s="3">
        <v>0.83333333333333337</v>
      </c>
      <c r="V99">
        <v>19</v>
      </c>
      <c r="W99" t="s">
        <v>344</v>
      </c>
      <c r="X99" t="s">
        <v>714</v>
      </c>
      <c r="Y99" t="s">
        <v>261</v>
      </c>
      <c r="Z99" t="s">
        <v>454</v>
      </c>
      <c r="AB99" t="s">
        <v>27</v>
      </c>
      <c r="AC99" t="s">
        <v>46</v>
      </c>
      <c r="AD99" t="s">
        <v>52</v>
      </c>
      <c r="AE99" t="s">
        <v>39</v>
      </c>
      <c r="AG99" t="s">
        <v>226</v>
      </c>
    </row>
    <row r="100" spans="2:33">
      <c r="B100" t="s">
        <v>27</v>
      </c>
      <c r="C100" t="s">
        <v>46</v>
      </c>
      <c r="D100" t="s">
        <v>52</v>
      </c>
      <c r="E100" t="s">
        <v>39</v>
      </c>
      <c r="F100" t="s">
        <v>307</v>
      </c>
      <c r="G100" t="s">
        <v>243</v>
      </c>
      <c r="H100" t="s">
        <v>261</v>
      </c>
      <c r="I100" t="s">
        <v>248</v>
      </c>
      <c r="J100" t="s">
        <v>305</v>
      </c>
      <c r="K100" t="s">
        <v>261</v>
      </c>
      <c r="L100" t="s">
        <v>249</v>
      </c>
      <c r="M100" t="s">
        <v>250</v>
      </c>
      <c r="N100">
        <v>44317</v>
      </c>
      <c r="O100">
        <v>44756</v>
      </c>
      <c r="Q100">
        <v>5</v>
      </c>
      <c r="R100">
        <v>0</v>
      </c>
      <c r="S100" t="s">
        <v>328</v>
      </c>
      <c r="T100" s="3">
        <v>0.33333333333333331</v>
      </c>
      <c r="U100" s="3">
        <v>0.375</v>
      </c>
      <c r="V100">
        <v>8</v>
      </c>
      <c r="W100" t="s">
        <v>343</v>
      </c>
      <c r="X100" t="s">
        <v>386</v>
      </c>
      <c r="Y100" t="s">
        <v>261</v>
      </c>
      <c r="Z100" t="s">
        <v>454</v>
      </c>
      <c r="AB100" t="s">
        <v>27</v>
      </c>
      <c r="AC100" t="s">
        <v>46</v>
      </c>
      <c r="AD100" t="s">
        <v>52</v>
      </c>
      <c r="AE100" t="s">
        <v>39</v>
      </c>
      <c r="AG100" t="s">
        <v>226</v>
      </c>
    </row>
    <row r="101" spans="2:33">
      <c r="C101" t="s">
        <v>46</v>
      </c>
      <c r="G101" t="s">
        <v>251</v>
      </c>
      <c r="H101" t="s">
        <v>261</v>
      </c>
      <c r="I101" t="s">
        <v>248</v>
      </c>
      <c r="J101" t="s">
        <v>715</v>
      </c>
      <c r="K101" t="s">
        <v>261</v>
      </c>
      <c r="L101" t="s">
        <v>252</v>
      </c>
      <c r="N101">
        <v>44419</v>
      </c>
      <c r="O101">
        <v>44761</v>
      </c>
      <c r="Q101">
        <v>5</v>
      </c>
      <c r="R101">
        <v>1</v>
      </c>
      <c r="S101" t="s">
        <v>331</v>
      </c>
      <c r="T101" s="3">
        <v>0.66666666666666663</v>
      </c>
      <c r="U101" s="3">
        <v>0.70833333333333337</v>
      </c>
      <c r="V101">
        <v>16</v>
      </c>
      <c r="W101" t="s">
        <v>345</v>
      </c>
      <c r="X101" t="s">
        <v>716</v>
      </c>
      <c r="Y101" t="s">
        <v>261</v>
      </c>
      <c r="Z101" t="s">
        <v>454</v>
      </c>
      <c r="AB101" t="s">
        <v>27</v>
      </c>
      <c r="AC101" t="s">
        <v>46</v>
      </c>
      <c r="AD101" t="s">
        <v>52</v>
      </c>
      <c r="AE101" t="s">
        <v>39</v>
      </c>
      <c r="AG101" t="s">
        <v>234</v>
      </c>
    </row>
    <row r="102" spans="2:33">
      <c r="AB102" t="s">
        <v>27</v>
      </c>
      <c r="AC102" t="s">
        <v>46</v>
      </c>
      <c r="AD102" t="s">
        <v>52</v>
      </c>
      <c r="AE102" t="s">
        <v>39</v>
      </c>
      <c r="AG102" t="s">
        <v>234</v>
      </c>
    </row>
    <row r="103" spans="2:33">
      <c r="AB103" t="s">
        <v>27</v>
      </c>
      <c r="AC103" t="s">
        <v>46</v>
      </c>
      <c r="AD103" t="s">
        <v>52</v>
      </c>
      <c r="AE103" t="s">
        <v>39</v>
      </c>
      <c r="AG103" t="s">
        <v>234</v>
      </c>
    </row>
    <row r="104" spans="2:33">
      <c r="AB104" t="s">
        <v>27</v>
      </c>
      <c r="AC104" t="s">
        <v>46</v>
      </c>
      <c r="AD104" t="s">
        <v>52</v>
      </c>
      <c r="AE104" t="s">
        <v>39</v>
      </c>
      <c r="AG104" t="s">
        <v>234</v>
      </c>
    </row>
    <row r="105" spans="2:33">
      <c r="AB105" t="s">
        <v>27</v>
      </c>
      <c r="AC105" t="s">
        <v>46</v>
      </c>
      <c r="AD105" t="s">
        <v>52</v>
      </c>
      <c r="AE105" t="s">
        <v>39</v>
      </c>
      <c r="AF105" t="s">
        <v>307</v>
      </c>
      <c r="AG105" t="s">
        <v>243</v>
      </c>
    </row>
    <row r="106" spans="2:33">
      <c r="AB106" t="s">
        <v>27</v>
      </c>
      <c r="AD106" t="s">
        <v>52</v>
      </c>
      <c r="AG106" t="s">
        <v>177</v>
      </c>
    </row>
    <row r="107" spans="2:33">
      <c r="AB107" t="s">
        <v>27</v>
      </c>
      <c r="AC107" t="s">
        <v>46</v>
      </c>
      <c r="AD107" t="s">
        <v>52</v>
      </c>
      <c r="AE107" t="s">
        <v>39</v>
      </c>
      <c r="AF107" t="s">
        <v>307</v>
      </c>
      <c r="AG107" t="s">
        <v>243</v>
      </c>
    </row>
    <row r="108" spans="2:33">
      <c r="AC108" t="s">
        <v>46</v>
      </c>
      <c r="AG108" t="s">
        <v>251</v>
      </c>
    </row>
    <row r="109" spans="2:33">
      <c r="AB109" t="s">
        <v>346</v>
      </c>
      <c r="AC109" t="e">
        <f>SUBTOTAL(103,#REF!)</f>
        <v>#REF!</v>
      </c>
      <c r="AD109" t="e">
        <f>SUBTOTAL(103,#REF!)</f>
        <v>#REF!</v>
      </c>
      <c r="AE109" t="e">
        <f>SUBTOTAL(103,#REF!)</f>
        <v>#REF!</v>
      </c>
    </row>
  </sheetData>
  <phoneticPr fontId="4" type="noConversion"/>
  <conditionalFormatting sqref="AC10:AG109">
    <cfRule type="top10" dxfId="313" priority="2" percent="1" rank="10"/>
  </conditionalFormatting>
  <pageMargins left="0.511811024" right="0.511811024" top="0.78740157499999996" bottom="0.78740157499999996" header="0.31496062000000002" footer="0.31496062000000002"/>
  <pageSetup paperSize="9" orientation="portrait" horizontalDpi="4294967293" verticalDpi="4294967293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C4D422-E20E-44C6-AFDE-CE77EA776712}">
  <dimension ref="A1:BE38"/>
  <sheetViews>
    <sheetView topLeftCell="U1" workbookViewId="0">
      <selection activeCell="X1" sqref="X1"/>
    </sheetView>
  </sheetViews>
  <sheetFormatPr defaultRowHeight="15"/>
  <cols>
    <col min="1" max="1" width="6.7109375" bestFit="1" customWidth="1"/>
    <col min="2" max="2" width="6.42578125" bestFit="1" customWidth="1"/>
    <col min="3" max="3" width="7.42578125" bestFit="1" customWidth="1"/>
    <col min="4" max="4" width="6.7109375" bestFit="1" customWidth="1"/>
    <col min="5" max="5" width="6.42578125" bestFit="1" customWidth="1"/>
    <col min="6" max="6" width="20" bestFit="1" customWidth="1"/>
    <col min="7" max="7" width="15" bestFit="1" customWidth="1"/>
    <col min="8" max="8" width="13.140625" bestFit="1" customWidth="1"/>
    <col min="9" max="9" width="60.85546875" bestFit="1" customWidth="1"/>
    <col min="10" max="10" width="14.7109375" bestFit="1" customWidth="1"/>
    <col min="11" max="11" width="8.42578125" bestFit="1" customWidth="1"/>
    <col min="12" max="12" width="16.140625" bestFit="1" customWidth="1"/>
    <col min="13" max="13" width="17.42578125" bestFit="1" customWidth="1"/>
    <col min="14" max="14" width="12.5703125" bestFit="1" customWidth="1"/>
    <col min="15" max="15" width="24" bestFit="1" customWidth="1"/>
    <col min="16" max="16" width="9.28515625" bestFit="1" customWidth="1"/>
    <col min="17" max="17" width="16.7109375" bestFit="1" customWidth="1"/>
    <col min="18" max="18" width="51.140625" bestFit="1" customWidth="1"/>
    <col min="19" max="19" width="14.5703125" bestFit="1" customWidth="1"/>
    <col min="20" max="20" width="17.7109375" bestFit="1" customWidth="1"/>
    <col min="21" max="21" width="18.28515625" bestFit="1" customWidth="1"/>
    <col min="22" max="22" width="80.85546875" bestFit="1" customWidth="1"/>
    <col min="23" max="23" width="51.5703125" bestFit="1" customWidth="1"/>
    <col min="24" max="25" width="18.28515625" bestFit="1" customWidth="1"/>
    <col min="26" max="26" width="9.5703125" customWidth="1"/>
    <col min="27" max="27" width="80.140625" bestFit="1" customWidth="1"/>
    <col min="28" max="28" width="6.42578125" bestFit="1" customWidth="1"/>
    <col min="29" max="29" width="7.42578125" bestFit="1" customWidth="1"/>
    <col min="30" max="30" width="6.7109375" bestFit="1" customWidth="1"/>
    <col min="31" max="31" width="6.42578125" bestFit="1" customWidth="1"/>
    <col min="32" max="32" width="20" bestFit="1" customWidth="1"/>
    <col min="33" max="33" width="15" bestFit="1" customWidth="1"/>
    <col min="34" max="34" width="6.7109375" bestFit="1" customWidth="1"/>
    <col min="35" max="35" width="6.42578125" bestFit="1" customWidth="1"/>
    <col min="36" max="36" width="7.42578125" bestFit="1" customWidth="1"/>
    <col min="37" max="37" width="6.7109375" bestFit="1" customWidth="1"/>
    <col min="38" max="38" width="6.42578125" bestFit="1" customWidth="1"/>
    <col min="39" max="39" width="19.85546875" bestFit="1" customWidth="1"/>
    <col min="40" max="40" width="15" customWidth="1"/>
    <col min="41" max="41" width="13.140625" bestFit="1" customWidth="1"/>
    <col min="42" max="42" width="60.7109375" bestFit="1" customWidth="1"/>
    <col min="43" max="43" width="14.7109375" bestFit="1" customWidth="1"/>
    <col min="44" max="44" width="8.42578125" bestFit="1" customWidth="1"/>
    <col min="45" max="45" width="16.140625" bestFit="1" customWidth="1"/>
    <col min="46" max="46" width="17.42578125" bestFit="1" customWidth="1"/>
    <col min="47" max="47" width="12.5703125" bestFit="1" customWidth="1"/>
    <col min="48" max="48" width="24" bestFit="1" customWidth="1"/>
    <col min="49" max="49" width="9.28515625" bestFit="1" customWidth="1"/>
    <col min="50" max="50" width="16.7109375" bestFit="1" customWidth="1"/>
    <col min="51" max="51" width="52" bestFit="1" customWidth="1"/>
    <col min="52" max="52" width="17.7109375" bestFit="1" customWidth="1"/>
    <col min="53" max="53" width="18.5703125" bestFit="1" customWidth="1"/>
    <col min="54" max="54" width="18.28515625" bestFit="1" customWidth="1"/>
    <col min="55" max="55" width="17.42578125" bestFit="1" customWidth="1"/>
    <col min="56" max="56" width="9.28515625" bestFit="1" customWidth="1"/>
    <col min="57" max="57" width="16.7109375" bestFit="1" customWidth="1"/>
    <col min="59" max="59" width="86.5703125" bestFit="1" customWidth="1"/>
  </cols>
  <sheetData>
    <row r="1" spans="1:34">
      <c r="A1" t="s">
        <v>27</v>
      </c>
      <c r="B1" t="s">
        <v>46</v>
      </c>
      <c r="C1" t="s">
        <v>52</v>
      </c>
      <c r="D1" t="s">
        <v>39</v>
      </c>
      <c r="E1" t="s">
        <v>307</v>
      </c>
      <c r="F1" t="s">
        <v>308</v>
      </c>
      <c r="G1" t="s">
        <v>318</v>
      </c>
      <c r="H1" t="s">
        <v>445</v>
      </c>
      <c r="I1" t="s">
        <v>347</v>
      </c>
      <c r="J1" t="s">
        <v>314</v>
      </c>
      <c r="K1" t="s">
        <v>342</v>
      </c>
      <c r="L1" t="s">
        <v>319</v>
      </c>
      <c r="M1" t="s">
        <v>387</v>
      </c>
      <c r="N1" t="s">
        <v>388</v>
      </c>
      <c r="O1" t="s">
        <v>528</v>
      </c>
      <c r="P1" t="s">
        <v>390</v>
      </c>
      <c r="Q1" t="s">
        <v>458</v>
      </c>
      <c r="R1" t="s">
        <v>498</v>
      </c>
      <c r="S1" t="s">
        <v>536</v>
      </c>
      <c r="T1" t="s">
        <v>499</v>
      </c>
      <c r="U1" t="s">
        <v>527</v>
      </c>
      <c r="V1" t="s">
        <v>588</v>
      </c>
      <c r="Y1" t="s">
        <v>390</v>
      </c>
      <c r="Z1" t="s">
        <v>393</v>
      </c>
      <c r="AG1" t="s">
        <v>342</v>
      </c>
      <c r="AH1" t="s">
        <v>450</v>
      </c>
    </row>
    <row r="2" spans="1:34">
      <c r="A2" t="s">
        <v>27</v>
      </c>
      <c r="C2" t="s">
        <v>52</v>
      </c>
      <c r="F2" t="s">
        <v>320</v>
      </c>
      <c r="G2" t="s">
        <v>258</v>
      </c>
      <c r="H2" t="s">
        <v>512</v>
      </c>
      <c r="I2" t="s">
        <v>410</v>
      </c>
      <c r="J2">
        <v>5</v>
      </c>
      <c r="K2" t="s">
        <v>343</v>
      </c>
      <c r="L2">
        <v>3</v>
      </c>
      <c r="M2">
        <v>2</v>
      </c>
      <c r="N2" t="s">
        <v>391</v>
      </c>
      <c r="O2">
        <v>0</v>
      </c>
      <c r="P2">
        <v>2</v>
      </c>
      <c r="Q2" t="s">
        <v>459</v>
      </c>
      <c r="R2" t="s">
        <v>547</v>
      </c>
      <c r="S2">
        <v>2</v>
      </c>
      <c r="T2" t="s">
        <v>500</v>
      </c>
      <c r="U2">
        <v>1</v>
      </c>
      <c r="V2" t="s">
        <v>589</v>
      </c>
      <c r="Y2" s="8">
        <v>2</v>
      </c>
      <c r="Z2" t="s">
        <v>394</v>
      </c>
      <c r="AG2" t="s">
        <v>343</v>
      </c>
      <c r="AH2">
        <v>1</v>
      </c>
    </row>
    <row r="3" spans="1:34">
      <c r="A3" t="s">
        <v>27</v>
      </c>
      <c r="C3" t="s">
        <v>52</v>
      </c>
      <c r="F3" t="s">
        <v>320</v>
      </c>
      <c r="G3" t="s">
        <v>254</v>
      </c>
      <c r="H3" t="s">
        <v>512</v>
      </c>
      <c r="I3" t="s">
        <v>411</v>
      </c>
      <c r="J3">
        <v>5</v>
      </c>
      <c r="K3" t="s">
        <v>343</v>
      </c>
      <c r="L3">
        <v>3</v>
      </c>
      <c r="M3">
        <v>2</v>
      </c>
      <c r="N3" t="s">
        <v>391</v>
      </c>
      <c r="O3">
        <v>0</v>
      </c>
      <c r="P3">
        <v>2</v>
      </c>
      <c r="Q3" t="s">
        <v>460</v>
      </c>
      <c r="R3" t="s">
        <v>548</v>
      </c>
      <c r="S3">
        <v>3</v>
      </c>
      <c r="T3" t="s">
        <v>501</v>
      </c>
      <c r="U3">
        <v>0</v>
      </c>
      <c r="V3" t="s">
        <v>590</v>
      </c>
      <c r="Y3" s="8">
        <v>1</v>
      </c>
      <c r="Z3" s="7" t="s">
        <v>395</v>
      </c>
      <c r="AG3" t="s">
        <v>345</v>
      </c>
      <c r="AH3">
        <v>2</v>
      </c>
    </row>
    <row r="4" spans="1:34">
      <c r="A4" t="s">
        <v>27</v>
      </c>
      <c r="C4" t="s">
        <v>52</v>
      </c>
      <c r="F4" t="s">
        <v>320</v>
      </c>
      <c r="G4" t="s">
        <v>264</v>
      </c>
      <c r="H4" t="s">
        <v>512</v>
      </c>
      <c r="I4" t="s">
        <v>412</v>
      </c>
      <c r="J4">
        <v>5</v>
      </c>
      <c r="K4" t="s">
        <v>345</v>
      </c>
      <c r="L4">
        <v>2</v>
      </c>
      <c r="M4">
        <v>3</v>
      </c>
      <c r="N4" t="s">
        <v>391</v>
      </c>
      <c r="O4">
        <v>0</v>
      </c>
      <c r="P4">
        <v>3</v>
      </c>
      <c r="Q4" t="s">
        <v>461</v>
      </c>
      <c r="R4" t="s">
        <v>549</v>
      </c>
      <c r="S4">
        <v>2</v>
      </c>
      <c r="T4" t="s">
        <v>502</v>
      </c>
      <c r="U4">
        <v>0</v>
      </c>
      <c r="V4" t="s">
        <v>589</v>
      </c>
      <c r="Y4" s="8">
        <v>0</v>
      </c>
      <c r="Z4" t="s">
        <v>396</v>
      </c>
      <c r="AG4" t="s">
        <v>344</v>
      </c>
      <c r="AH4">
        <v>3</v>
      </c>
    </row>
    <row r="5" spans="1:34">
      <c r="A5" t="s">
        <v>27</v>
      </c>
      <c r="C5" t="s">
        <v>52</v>
      </c>
      <c r="F5" t="s">
        <v>320</v>
      </c>
      <c r="G5" t="s">
        <v>256</v>
      </c>
      <c r="H5" t="s">
        <v>512</v>
      </c>
      <c r="I5" t="s">
        <v>413</v>
      </c>
      <c r="J5">
        <v>5</v>
      </c>
      <c r="K5" t="s">
        <v>345</v>
      </c>
      <c r="L5">
        <v>3</v>
      </c>
      <c r="M5">
        <v>2</v>
      </c>
      <c r="N5" t="s">
        <v>391</v>
      </c>
      <c r="O5">
        <v>0</v>
      </c>
      <c r="P5">
        <v>2</v>
      </c>
      <c r="Q5" t="s">
        <v>462</v>
      </c>
      <c r="R5" t="s">
        <v>550</v>
      </c>
      <c r="S5">
        <v>2</v>
      </c>
      <c r="T5" t="s">
        <v>503</v>
      </c>
      <c r="U5">
        <v>1</v>
      </c>
      <c r="V5" t="s">
        <v>589</v>
      </c>
      <c r="Y5" s="8">
        <v>-1</v>
      </c>
      <c r="Z5" t="s">
        <v>397</v>
      </c>
    </row>
    <row r="6" spans="1:34">
      <c r="A6" t="s">
        <v>27</v>
      </c>
      <c r="C6" t="s">
        <v>52</v>
      </c>
      <c r="F6" t="s">
        <v>320</v>
      </c>
      <c r="G6" t="s">
        <v>258</v>
      </c>
      <c r="H6" t="s">
        <v>512</v>
      </c>
      <c r="I6" t="s">
        <v>414</v>
      </c>
      <c r="J6">
        <v>5</v>
      </c>
      <c r="K6" t="s">
        <v>345</v>
      </c>
      <c r="L6">
        <v>4</v>
      </c>
      <c r="M6">
        <v>1</v>
      </c>
      <c r="N6" t="s">
        <v>391</v>
      </c>
      <c r="O6">
        <v>0</v>
      </c>
      <c r="P6">
        <v>1</v>
      </c>
      <c r="Q6" t="s">
        <v>463</v>
      </c>
      <c r="R6" t="s">
        <v>551</v>
      </c>
      <c r="S6">
        <v>4</v>
      </c>
      <c r="T6" t="s">
        <v>500</v>
      </c>
      <c r="U6">
        <v>0</v>
      </c>
      <c r="V6" t="s">
        <v>591</v>
      </c>
      <c r="Y6" s="8">
        <v>-2</v>
      </c>
      <c r="Z6" t="s">
        <v>398</v>
      </c>
    </row>
    <row r="7" spans="1:34">
      <c r="A7" t="s">
        <v>27</v>
      </c>
      <c r="C7" t="s">
        <v>52</v>
      </c>
      <c r="F7" t="s">
        <v>320</v>
      </c>
      <c r="G7" t="s">
        <v>259</v>
      </c>
      <c r="H7" t="s">
        <v>512</v>
      </c>
      <c r="I7" t="s">
        <v>415</v>
      </c>
      <c r="J7">
        <v>5</v>
      </c>
      <c r="K7" t="s">
        <v>344</v>
      </c>
      <c r="L7">
        <v>1</v>
      </c>
      <c r="M7">
        <v>4</v>
      </c>
      <c r="N7" t="s">
        <v>391</v>
      </c>
      <c r="O7">
        <v>0</v>
      </c>
      <c r="P7">
        <v>4</v>
      </c>
      <c r="Q7" t="s">
        <v>464</v>
      </c>
      <c r="R7" t="s">
        <v>552</v>
      </c>
      <c r="S7">
        <v>1</v>
      </c>
      <c r="T7" t="s">
        <v>504</v>
      </c>
      <c r="U7">
        <v>0</v>
      </c>
      <c r="V7" t="s">
        <v>592</v>
      </c>
      <c r="Y7" s="8">
        <v>-3</v>
      </c>
      <c r="Z7" t="s">
        <v>399</v>
      </c>
    </row>
    <row r="8" spans="1:34">
      <c r="A8" t="s">
        <v>27</v>
      </c>
      <c r="C8" t="s">
        <v>52</v>
      </c>
      <c r="F8" t="s">
        <v>320</v>
      </c>
      <c r="G8" t="s">
        <v>259</v>
      </c>
      <c r="H8" t="s">
        <v>512</v>
      </c>
      <c r="I8" t="s">
        <v>416</v>
      </c>
      <c r="J8">
        <v>5</v>
      </c>
      <c r="K8" t="s">
        <v>344</v>
      </c>
      <c r="L8">
        <v>4</v>
      </c>
      <c r="M8">
        <v>1</v>
      </c>
      <c r="N8" t="s">
        <v>391</v>
      </c>
      <c r="O8">
        <v>0</v>
      </c>
      <c r="P8">
        <v>1</v>
      </c>
      <c r="Q8" t="s">
        <v>465</v>
      </c>
      <c r="R8" t="s">
        <v>553</v>
      </c>
      <c r="S8">
        <v>4</v>
      </c>
      <c r="T8" t="s">
        <v>504</v>
      </c>
      <c r="U8">
        <v>0</v>
      </c>
      <c r="V8" t="s">
        <v>591</v>
      </c>
    </row>
    <row r="9" spans="1:34">
      <c r="A9" t="s">
        <v>27</v>
      </c>
      <c r="C9" t="s">
        <v>52</v>
      </c>
      <c r="F9" t="s">
        <v>320</v>
      </c>
      <c r="G9" t="s">
        <v>258</v>
      </c>
      <c r="H9" t="s">
        <v>512</v>
      </c>
      <c r="I9" t="s">
        <v>417</v>
      </c>
      <c r="J9">
        <v>5</v>
      </c>
      <c r="K9" t="s">
        <v>344</v>
      </c>
      <c r="L9">
        <v>3</v>
      </c>
      <c r="M9">
        <v>2</v>
      </c>
      <c r="N9" t="s">
        <v>391</v>
      </c>
      <c r="O9">
        <v>0</v>
      </c>
      <c r="P9">
        <v>2</v>
      </c>
      <c r="Q9" t="s">
        <v>466</v>
      </c>
      <c r="R9" t="s">
        <v>554</v>
      </c>
      <c r="S9">
        <v>2</v>
      </c>
      <c r="T9" t="s">
        <v>500</v>
      </c>
      <c r="U9">
        <v>1</v>
      </c>
      <c r="V9" t="s">
        <v>589</v>
      </c>
    </row>
    <row r="10" spans="1:34">
      <c r="A10" t="s">
        <v>27</v>
      </c>
      <c r="C10" t="s">
        <v>52</v>
      </c>
      <c r="F10" t="s">
        <v>320</v>
      </c>
      <c r="G10" t="s">
        <v>265</v>
      </c>
      <c r="H10" t="s">
        <v>512</v>
      </c>
      <c r="I10" t="s">
        <v>418</v>
      </c>
      <c r="J10">
        <v>5</v>
      </c>
      <c r="K10" t="s">
        <v>344</v>
      </c>
      <c r="L10">
        <v>2</v>
      </c>
      <c r="M10">
        <v>3</v>
      </c>
      <c r="N10" t="s">
        <v>391</v>
      </c>
      <c r="O10">
        <v>0</v>
      </c>
      <c r="P10">
        <v>3</v>
      </c>
      <c r="Q10" t="s">
        <v>467</v>
      </c>
      <c r="R10" t="s">
        <v>555</v>
      </c>
      <c r="S10">
        <v>2</v>
      </c>
      <c r="T10" t="s">
        <v>505</v>
      </c>
      <c r="U10">
        <v>0</v>
      </c>
      <c r="V10" t="s">
        <v>589</v>
      </c>
      <c r="Z10" s="7"/>
    </row>
    <row r="11" spans="1:34">
      <c r="A11" t="s">
        <v>27</v>
      </c>
      <c r="C11" t="s">
        <v>52</v>
      </c>
      <c r="F11" t="s">
        <v>320</v>
      </c>
      <c r="G11" t="s">
        <v>258</v>
      </c>
      <c r="H11" t="s">
        <v>512</v>
      </c>
      <c r="I11" t="s">
        <v>419</v>
      </c>
      <c r="J11">
        <v>5</v>
      </c>
      <c r="K11" t="s">
        <v>344</v>
      </c>
      <c r="L11">
        <v>0</v>
      </c>
      <c r="M11">
        <v>5</v>
      </c>
      <c r="N11" t="s">
        <v>391</v>
      </c>
      <c r="O11">
        <v>0</v>
      </c>
      <c r="P11">
        <v>5</v>
      </c>
      <c r="Q11" t="s">
        <v>468</v>
      </c>
      <c r="R11" t="s">
        <v>556</v>
      </c>
      <c r="S11">
        <v>0</v>
      </c>
      <c r="T11" t="s">
        <v>500</v>
      </c>
      <c r="U11">
        <v>0</v>
      </c>
      <c r="V11" t="s">
        <v>593</v>
      </c>
    </row>
    <row r="12" spans="1:34">
      <c r="A12" t="s">
        <v>27</v>
      </c>
      <c r="C12" t="s">
        <v>52</v>
      </c>
      <c r="F12" t="s">
        <v>320</v>
      </c>
      <c r="G12" t="s">
        <v>257</v>
      </c>
      <c r="H12" t="s">
        <v>512</v>
      </c>
      <c r="I12" t="s">
        <v>420</v>
      </c>
      <c r="J12">
        <v>5</v>
      </c>
      <c r="K12" t="s">
        <v>344</v>
      </c>
      <c r="L12">
        <v>2</v>
      </c>
      <c r="M12">
        <v>3</v>
      </c>
      <c r="N12" t="s">
        <v>391</v>
      </c>
      <c r="O12">
        <v>0</v>
      </c>
      <c r="P12">
        <v>3</v>
      </c>
      <c r="Q12" t="s">
        <v>469</v>
      </c>
      <c r="R12" t="s">
        <v>557</v>
      </c>
      <c r="S12">
        <v>2</v>
      </c>
      <c r="T12" t="s">
        <v>506</v>
      </c>
      <c r="U12">
        <v>0</v>
      </c>
      <c r="V12" t="s">
        <v>589</v>
      </c>
    </row>
    <row r="13" spans="1:34">
      <c r="B13" t="s">
        <v>46</v>
      </c>
      <c r="D13" t="s">
        <v>39</v>
      </c>
      <c r="F13" t="s">
        <v>320</v>
      </c>
      <c r="G13" t="s">
        <v>258</v>
      </c>
      <c r="H13" t="s">
        <v>512</v>
      </c>
      <c r="I13" t="s">
        <v>421</v>
      </c>
      <c r="J13">
        <v>5</v>
      </c>
      <c r="K13" t="s">
        <v>345</v>
      </c>
      <c r="L13">
        <v>3</v>
      </c>
      <c r="M13">
        <v>2</v>
      </c>
      <c r="N13" t="s">
        <v>391</v>
      </c>
      <c r="O13">
        <v>0</v>
      </c>
      <c r="P13">
        <v>2</v>
      </c>
      <c r="Q13" t="s">
        <v>470</v>
      </c>
      <c r="R13" t="s">
        <v>558</v>
      </c>
      <c r="S13">
        <v>3</v>
      </c>
      <c r="T13" t="s">
        <v>500</v>
      </c>
      <c r="U13">
        <v>0</v>
      </c>
      <c r="V13" t="s">
        <v>590</v>
      </c>
    </row>
    <row r="14" spans="1:34">
      <c r="B14" t="s">
        <v>46</v>
      </c>
      <c r="D14" t="s">
        <v>39</v>
      </c>
      <c r="F14" t="s">
        <v>320</v>
      </c>
      <c r="G14" t="s">
        <v>259</v>
      </c>
      <c r="H14" t="s">
        <v>512</v>
      </c>
      <c r="I14" t="s">
        <v>422</v>
      </c>
      <c r="J14">
        <v>5</v>
      </c>
      <c r="K14" t="s">
        <v>344</v>
      </c>
      <c r="L14">
        <v>1</v>
      </c>
      <c r="M14">
        <v>4</v>
      </c>
      <c r="N14" t="s">
        <v>391</v>
      </c>
      <c r="O14">
        <v>0</v>
      </c>
      <c r="P14">
        <v>4</v>
      </c>
      <c r="Q14" t="s">
        <v>471</v>
      </c>
      <c r="R14" t="s">
        <v>559</v>
      </c>
      <c r="S14">
        <v>1</v>
      </c>
      <c r="T14" t="s">
        <v>504</v>
      </c>
      <c r="U14">
        <v>0</v>
      </c>
      <c r="V14" t="s">
        <v>592</v>
      </c>
    </row>
    <row r="15" spans="1:34">
      <c r="A15" t="s">
        <v>27</v>
      </c>
      <c r="B15" t="s">
        <v>46</v>
      </c>
      <c r="C15" t="s">
        <v>52</v>
      </c>
      <c r="F15" t="s">
        <v>320</v>
      </c>
      <c r="G15" t="s">
        <v>256</v>
      </c>
      <c r="H15" t="s">
        <v>513</v>
      </c>
      <c r="I15" t="s">
        <v>423</v>
      </c>
      <c r="J15">
        <v>5</v>
      </c>
      <c r="K15" t="s">
        <v>344</v>
      </c>
      <c r="L15">
        <v>3</v>
      </c>
      <c r="M15">
        <v>2</v>
      </c>
      <c r="N15" t="s">
        <v>391</v>
      </c>
      <c r="O15">
        <v>0</v>
      </c>
      <c r="P15">
        <v>2</v>
      </c>
      <c r="Q15" t="s">
        <v>472</v>
      </c>
      <c r="R15" t="s">
        <v>560</v>
      </c>
      <c r="S15">
        <v>3</v>
      </c>
      <c r="T15" t="s">
        <v>503</v>
      </c>
      <c r="U15">
        <v>0</v>
      </c>
      <c r="V15" t="s">
        <v>590</v>
      </c>
    </row>
    <row r="16" spans="1:34">
      <c r="A16" t="s">
        <v>27</v>
      </c>
      <c r="B16" t="s">
        <v>46</v>
      </c>
      <c r="C16" t="s">
        <v>52</v>
      </c>
      <c r="D16" t="s">
        <v>39</v>
      </c>
      <c r="F16" t="s">
        <v>320</v>
      </c>
      <c r="G16" t="s">
        <v>263</v>
      </c>
      <c r="H16" t="s">
        <v>514</v>
      </c>
      <c r="I16" t="s">
        <v>424</v>
      </c>
      <c r="J16">
        <v>5</v>
      </c>
      <c r="K16" t="s">
        <v>343</v>
      </c>
      <c r="L16">
        <v>2</v>
      </c>
      <c r="M16">
        <v>3</v>
      </c>
      <c r="N16" t="s">
        <v>391</v>
      </c>
      <c r="O16">
        <v>0</v>
      </c>
      <c r="P16">
        <v>3</v>
      </c>
      <c r="Q16" t="s">
        <v>473</v>
      </c>
      <c r="R16" t="s">
        <v>561</v>
      </c>
      <c r="S16">
        <v>2</v>
      </c>
      <c r="T16" t="s">
        <v>507</v>
      </c>
      <c r="U16">
        <v>0</v>
      </c>
      <c r="V16" t="s">
        <v>589</v>
      </c>
    </row>
    <row r="17" spans="1:55">
      <c r="A17" t="s">
        <v>27</v>
      </c>
      <c r="B17" t="s">
        <v>46</v>
      </c>
      <c r="C17" t="s">
        <v>52</v>
      </c>
      <c r="D17" t="s">
        <v>39</v>
      </c>
      <c r="F17" t="s">
        <v>320</v>
      </c>
      <c r="G17" t="s">
        <v>262</v>
      </c>
      <c r="H17" t="s">
        <v>514</v>
      </c>
      <c r="I17" t="s">
        <v>425</v>
      </c>
      <c r="J17">
        <v>5</v>
      </c>
      <c r="K17" t="s">
        <v>343</v>
      </c>
      <c r="L17">
        <v>1</v>
      </c>
      <c r="M17">
        <v>4</v>
      </c>
      <c r="N17" t="s">
        <v>391</v>
      </c>
      <c r="O17">
        <v>0</v>
      </c>
      <c r="P17">
        <v>4</v>
      </c>
      <c r="Q17" t="s">
        <v>474</v>
      </c>
      <c r="R17" t="s">
        <v>562</v>
      </c>
      <c r="S17">
        <v>1</v>
      </c>
      <c r="T17" t="s">
        <v>508</v>
      </c>
      <c r="U17">
        <v>0</v>
      </c>
      <c r="V17" t="s">
        <v>592</v>
      </c>
    </row>
    <row r="18" spans="1:55">
      <c r="A18" t="s">
        <v>27</v>
      </c>
      <c r="B18" t="s">
        <v>46</v>
      </c>
      <c r="C18" t="s">
        <v>52</v>
      </c>
      <c r="D18" t="s">
        <v>39</v>
      </c>
      <c r="F18" t="s">
        <v>320</v>
      </c>
      <c r="G18" t="s">
        <v>257</v>
      </c>
      <c r="H18" t="s">
        <v>514</v>
      </c>
      <c r="I18" t="s">
        <v>426</v>
      </c>
      <c r="J18">
        <v>5</v>
      </c>
      <c r="K18" t="s">
        <v>343</v>
      </c>
      <c r="L18">
        <v>1</v>
      </c>
      <c r="M18">
        <v>4</v>
      </c>
      <c r="N18" t="s">
        <v>391</v>
      </c>
      <c r="O18">
        <v>0</v>
      </c>
      <c r="P18">
        <v>4</v>
      </c>
      <c r="Q18" t="s">
        <v>475</v>
      </c>
      <c r="R18" t="s">
        <v>563</v>
      </c>
      <c r="S18">
        <v>1</v>
      </c>
      <c r="T18" t="s">
        <v>506</v>
      </c>
      <c r="U18">
        <v>0</v>
      </c>
      <c r="V18" t="s">
        <v>592</v>
      </c>
    </row>
    <row r="19" spans="1:55">
      <c r="A19" t="s">
        <v>27</v>
      </c>
      <c r="B19" t="s">
        <v>46</v>
      </c>
      <c r="C19" t="s">
        <v>52</v>
      </c>
      <c r="D19" t="s">
        <v>39</v>
      </c>
      <c r="F19" t="s">
        <v>320</v>
      </c>
      <c r="G19" t="s">
        <v>264</v>
      </c>
      <c r="H19" t="s">
        <v>514</v>
      </c>
      <c r="I19" t="s">
        <v>427</v>
      </c>
      <c r="J19">
        <v>5</v>
      </c>
      <c r="K19" t="s">
        <v>345</v>
      </c>
      <c r="L19">
        <v>0</v>
      </c>
      <c r="M19">
        <v>5</v>
      </c>
      <c r="N19" t="s">
        <v>391</v>
      </c>
      <c r="O19">
        <v>0</v>
      </c>
      <c r="P19">
        <v>5</v>
      </c>
      <c r="Q19" t="s">
        <v>476</v>
      </c>
      <c r="R19" t="s">
        <v>564</v>
      </c>
      <c r="S19">
        <v>0</v>
      </c>
      <c r="T19" t="s">
        <v>502</v>
      </c>
      <c r="U19">
        <v>0</v>
      </c>
      <c r="V19" t="s">
        <v>593</v>
      </c>
    </row>
    <row r="20" spans="1:55">
      <c r="A20" t="s">
        <v>27</v>
      </c>
      <c r="B20" t="s">
        <v>46</v>
      </c>
      <c r="C20" t="s">
        <v>52</v>
      </c>
      <c r="D20" t="s">
        <v>39</v>
      </c>
      <c r="F20" t="s">
        <v>320</v>
      </c>
      <c r="G20" t="s">
        <v>256</v>
      </c>
      <c r="H20" t="s">
        <v>514</v>
      </c>
      <c r="I20" t="s">
        <v>428</v>
      </c>
      <c r="J20">
        <v>5</v>
      </c>
      <c r="K20" t="s">
        <v>345</v>
      </c>
      <c r="L20">
        <v>3</v>
      </c>
      <c r="M20">
        <v>2</v>
      </c>
      <c r="N20" t="s">
        <v>391</v>
      </c>
      <c r="O20">
        <v>0</v>
      </c>
      <c r="P20">
        <v>2</v>
      </c>
      <c r="Q20" t="s">
        <v>477</v>
      </c>
      <c r="R20" t="s">
        <v>565</v>
      </c>
      <c r="S20">
        <v>3</v>
      </c>
      <c r="T20" t="s">
        <v>503</v>
      </c>
      <c r="U20">
        <v>0</v>
      </c>
      <c r="V20" t="s">
        <v>590</v>
      </c>
    </row>
    <row r="21" spans="1:55">
      <c r="A21" t="s">
        <v>27</v>
      </c>
      <c r="B21" t="s">
        <v>46</v>
      </c>
      <c r="C21" t="s">
        <v>52</v>
      </c>
      <c r="D21" t="s">
        <v>39</v>
      </c>
      <c r="F21" t="s">
        <v>320</v>
      </c>
      <c r="G21" t="s">
        <v>265</v>
      </c>
      <c r="H21" t="s">
        <v>514</v>
      </c>
      <c r="I21" t="s">
        <v>429</v>
      </c>
      <c r="J21">
        <v>5</v>
      </c>
      <c r="K21" t="s">
        <v>345</v>
      </c>
      <c r="L21">
        <v>2</v>
      </c>
      <c r="M21">
        <v>3</v>
      </c>
      <c r="N21" t="s">
        <v>391</v>
      </c>
      <c r="O21">
        <v>0</v>
      </c>
      <c r="P21">
        <v>3</v>
      </c>
      <c r="Q21" t="s">
        <v>478</v>
      </c>
      <c r="R21" t="s">
        <v>566</v>
      </c>
      <c r="S21">
        <v>2</v>
      </c>
      <c r="T21" t="s">
        <v>505</v>
      </c>
      <c r="U21">
        <v>0</v>
      </c>
      <c r="V21" t="s">
        <v>589</v>
      </c>
    </row>
    <row r="22" spans="1:55">
      <c r="A22" t="s">
        <v>27</v>
      </c>
      <c r="B22" t="s">
        <v>46</v>
      </c>
      <c r="C22" t="s">
        <v>52</v>
      </c>
      <c r="D22" t="s">
        <v>39</v>
      </c>
      <c r="F22" t="s">
        <v>320</v>
      </c>
      <c r="G22" t="s">
        <v>265</v>
      </c>
      <c r="H22" t="s">
        <v>514</v>
      </c>
      <c r="I22" t="s">
        <v>430</v>
      </c>
      <c r="J22">
        <v>5</v>
      </c>
      <c r="K22" t="s">
        <v>345</v>
      </c>
      <c r="L22">
        <v>1</v>
      </c>
      <c r="M22">
        <v>4</v>
      </c>
      <c r="N22" t="s">
        <v>391</v>
      </c>
      <c r="O22">
        <v>0</v>
      </c>
      <c r="P22">
        <v>4</v>
      </c>
      <c r="Q22" t="s">
        <v>479</v>
      </c>
      <c r="R22" t="s">
        <v>567</v>
      </c>
      <c r="S22">
        <v>1</v>
      </c>
      <c r="T22" t="s">
        <v>505</v>
      </c>
      <c r="U22">
        <v>0</v>
      </c>
      <c r="V22" t="s">
        <v>592</v>
      </c>
    </row>
    <row r="23" spans="1:55">
      <c r="A23" t="s">
        <v>27</v>
      </c>
      <c r="B23" t="s">
        <v>46</v>
      </c>
      <c r="C23" t="s">
        <v>52</v>
      </c>
      <c r="D23" t="s">
        <v>39</v>
      </c>
      <c r="F23" t="s">
        <v>320</v>
      </c>
      <c r="G23" t="s">
        <v>258</v>
      </c>
      <c r="H23" t="s">
        <v>514</v>
      </c>
      <c r="I23" t="s">
        <v>431</v>
      </c>
      <c r="J23">
        <v>5</v>
      </c>
      <c r="K23" t="s">
        <v>345</v>
      </c>
      <c r="L23">
        <v>1</v>
      </c>
      <c r="M23">
        <v>4</v>
      </c>
      <c r="N23" t="s">
        <v>391</v>
      </c>
      <c r="O23">
        <v>0</v>
      </c>
      <c r="P23">
        <v>4</v>
      </c>
      <c r="Q23" t="s">
        <v>480</v>
      </c>
      <c r="R23" t="s">
        <v>568</v>
      </c>
      <c r="S23">
        <v>1</v>
      </c>
      <c r="T23" t="s">
        <v>500</v>
      </c>
      <c r="U23">
        <v>0</v>
      </c>
      <c r="V23" t="s">
        <v>592</v>
      </c>
    </row>
    <row r="24" spans="1:55">
      <c r="A24" t="s">
        <v>27</v>
      </c>
      <c r="B24" t="s">
        <v>46</v>
      </c>
      <c r="C24" t="s">
        <v>52</v>
      </c>
      <c r="D24" t="s">
        <v>39</v>
      </c>
      <c r="F24" t="s">
        <v>320</v>
      </c>
      <c r="G24" t="s">
        <v>254</v>
      </c>
      <c r="H24" t="s">
        <v>514</v>
      </c>
      <c r="I24" t="s">
        <v>432</v>
      </c>
      <c r="J24">
        <v>5</v>
      </c>
      <c r="K24" t="s">
        <v>345</v>
      </c>
      <c r="L24">
        <v>2</v>
      </c>
      <c r="M24">
        <v>3</v>
      </c>
      <c r="N24" t="s">
        <v>391</v>
      </c>
      <c r="O24">
        <v>0</v>
      </c>
      <c r="P24">
        <v>3</v>
      </c>
      <c r="Q24" t="s">
        <v>481</v>
      </c>
      <c r="R24" t="s">
        <v>569</v>
      </c>
      <c r="S24">
        <v>2</v>
      </c>
      <c r="T24" t="s">
        <v>501</v>
      </c>
      <c r="U24">
        <v>0</v>
      </c>
      <c r="V24" t="s">
        <v>589</v>
      </c>
    </row>
    <row r="25" spans="1:55">
      <c r="A25" t="s">
        <v>27</v>
      </c>
      <c r="B25" t="s">
        <v>46</v>
      </c>
      <c r="C25" t="s">
        <v>52</v>
      </c>
      <c r="D25" t="s">
        <v>39</v>
      </c>
      <c r="F25" t="s">
        <v>320</v>
      </c>
      <c r="G25" t="s">
        <v>263</v>
      </c>
      <c r="H25" t="s">
        <v>514</v>
      </c>
      <c r="I25" t="s">
        <v>433</v>
      </c>
      <c r="J25">
        <v>5</v>
      </c>
      <c r="K25" t="s">
        <v>344</v>
      </c>
      <c r="L25">
        <v>2</v>
      </c>
      <c r="M25">
        <v>3</v>
      </c>
      <c r="N25" t="s">
        <v>391</v>
      </c>
      <c r="O25">
        <v>0</v>
      </c>
      <c r="P25">
        <v>3</v>
      </c>
      <c r="Q25" t="s">
        <v>482</v>
      </c>
      <c r="R25" t="s">
        <v>570</v>
      </c>
      <c r="S25">
        <v>2</v>
      </c>
      <c r="T25" t="s">
        <v>507</v>
      </c>
      <c r="U25">
        <v>0</v>
      </c>
      <c r="V25" t="s">
        <v>589</v>
      </c>
    </row>
    <row r="26" spans="1:55">
      <c r="A26" t="s">
        <v>27</v>
      </c>
      <c r="B26" t="s">
        <v>46</v>
      </c>
      <c r="C26" t="s">
        <v>52</v>
      </c>
      <c r="D26" t="s">
        <v>39</v>
      </c>
      <c r="F26" t="s">
        <v>320</v>
      </c>
      <c r="G26" t="s">
        <v>293</v>
      </c>
      <c r="H26" t="s">
        <v>514</v>
      </c>
      <c r="I26" t="s">
        <v>434</v>
      </c>
      <c r="J26">
        <v>5</v>
      </c>
      <c r="K26" t="s">
        <v>344</v>
      </c>
      <c r="L26">
        <v>2</v>
      </c>
      <c r="M26">
        <v>3</v>
      </c>
      <c r="N26" t="s">
        <v>391</v>
      </c>
      <c r="O26">
        <v>0</v>
      </c>
      <c r="P26">
        <v>3</v>
      </c>
      <c r="Q26" t="s">
        <v>483</v>
      </c>
      <c r="R26" t="s">
        <v>571</v>
      </c>
      <c r="S26">
        <v>2</v>
      </c>
      <c r="T26" t="s">
        <v>509</v>
      </c>
      <c r="U26">
        <v>0</v>
      </c>
      <c r="V26" t="s">
        <v>589</v>
      </c>
    </row>
    <row r="27" spans="1:55">
      <c r="A27" t="s">
        <v>27</v>
      </c>
      <c r="B27" t="s">
        <v>46</v>
      </c>
      <c r="C27" t="s">
        <v>52</v>
      </c>
      <c r="D27" t="s">
        <v>39</v>
      </c>
      <c r="F27" t="s">
        <v>320</v>
      </c>
      <c r="G27" t="s">
        <v>257</v>
      </c>
      <c r="H27" t="s">
        <v>514</v>
      </c>
      <c r="I27" t="s">
        <v>435</v>
      </c>
      <c r="J27">
        <v>5</v>
      </c>
      <c r="K27" t="s">
        <v>344</v>
      </c>
      <c r="L27">
        <v>2</v>
      </c>
      <c r="M27">
        <v>3</v>
      </c>
      <c r="N27" t="s">
        <v>391</v>
      </c>
      <c r="O27">
        <v>0</v>
      </c>
      <c r="P27">
        <v>3</v>
      </c>
      <c r="Q27" t="s">
        <v>484</v>
      </c>
      <c r="R27" t="s">
        <v>572</v>
      </c>
      <c r="S27">
        <v>2</v>
      </c>
      <c r="T27" t="s">
        <v>506</v>
      </c>
      <c r="U27">
        <v>0</v>
      </c>
      <c r="V27" t="s">
        <v>589</v>
      </c>
    </row>
    <row r="28" spans="1:55">
      <c r="A28" t="s">
        <v>27</v>
      </c>
      <c r="B28" t="s">
        <v>46</v>
      </c>
      <c r="C28" t="s">
        <v>52</v>
      </c>
      <c r="D28" t="s">
        <v>39</v>
      </c>
      <c r="F28" t="s">
        <v>320</v>
      </c>
      <c r="G28" t="s">
        <v>259</v>
      </c>
      <c r="H28" t="s">
        <v>514</v>
      </c>
      <c r="I28" t="s">
        <v>436</v>
      </c>
      <c r="J28">
        <v>5</v>
      </c>
      <c r="K28" t="s">
        <v>344</v>
      </c>
      <c r="L28">
        <v>3</v>
      </c>
      <c r="M28">
        <v>2</v>
      </c>
      <c r="N28" t="s">
        <v>391</v>
      </c>
      <c r="O28">
        <v>0</v>
      </c>
      <c r="P28">
        <v>2</v>
      </c>
      <c r="Q28" t="s">
        <v>485</v>
      </c>
      <c r="R28" t="s">
        <v>573</v>
      </c>
      <c r="S28">
        <v>3</v>
      </c>
      <c r="T28" t="s">
        <v>504</v>
      </c>
      <c r="U28">
        <v>0</v>
      </c>
      <c r="V28" t="s">
        <v>590</v>
      </c>
    </row>
    <row r="29" spans="1:55">
      <c r="A29" t="s">
        <v>27</v>
      </c>
      <c r="B29" t="s">
        <v>46</v>
      </c>
      <c r="C29" t="s">
        <v>52</v>
      </c>
      <c r="D29" t="s">
        <v>39</v>
      </c>
      <c r="F29" t="s">
        <v>320</v>
      </c>
      <c r="G29" t="s">
        <v>259</v>
      </c>
      <c r="H29" t="s">
        <v>514</v>
      </c>
      <c r="I29" t="s">
        <v>437</v>
      </c>
      <c r="J29">
        <v>5</v>
      </c>
      <c r="K29" t="s">
        <v>344</v>
      </c>
      <c r="L29">
        <v>3</v>
      </c>
      <c r="M29">
        <v>2</v>
      </c>
      <c r="N29" t="s">
        <v>391</v>
      </c>
      <c r="O29">
        <v>0</v>
      </c>
      <c r="P29">
        <v>2</v>
      </c>
      <c r="Q29" t="s">
        <v>486</v>
      </c>
      <c r="R29" t="s">
        <v>574</v>
      </c>
      <c r="S29">
        <v>3</v>
      </c>
      <c r="T29" t="s">
        <v>504</v>
      </c>
      <c r="U29">
        <v>0</v>
      </c>
      <c r="V29" t="s">
        <v>590</v>
      </c>
    </row>
    <row r="30" spans="1:55">
      <c r="A30" t="s">
        <v>27</v>
      </c>
      <c r="B30" t="s">
        <v>46</v>
      </c>
      <c r="C30" t="s">
        <v>52</v>
      </c>
      <c r="D30" t="s">
        <v>39</v>
      </c>
      <c r="F30" t="s">
        <v>320</v>
      </c>
      <c r="G30" t="s">
        <v>256</v>
      </c>
      <c r="H30" t="s">
        <v>514</v>
      </c>
      <c r="I30" t="s">
        <v>438</v>
      </c>
      <c r="J30">
        <v>5</v>
      </c>
      <c r="K30" t="s">
        <v>344</v>
      </c>
      <c r="L30">
        <v>1</v>
      </c>
      <c r="M30">
        <v>4</v>
      </c>
      <c r="N30" t="s">
        <v>391</v>
      </c>
      <c r="O30">
        <v>0</v>
      </c>
      <c r="P30">
        <v>4</v>
      </c>
      <c r="Q30" t="s">
        <v>487</v>
      </c>
      <c r="R30" t="s">
        <v>575</v>
      </c>
      <c r="S30">
        <v>1</v>
      </c>
      <c r="T30" t="s">
        <v>503</v>
      </c>
      <c r="U30">
        <v>0</v>
      </c>
      <c r="V30" t="s">
        <v>592</v>
      </c>
      <c r="BA30">
        <v>0</v>
      </c>
      <c r="BB30">
        <v>2</v>
      </c>
      <c r="BC30" t="s">
        <v>485</v>
      </c>
    </row>
    <row r="31" spans="1:55">
      <c r="A31" t="s">
        <v>27</v>
      </c>
      <c r="B31" t="s">
        <v>46</v>
      </c>
      <c r="C31" t="s">
        <v>52</v>
      </c>
      <c r="D31" t="s">
        <v>39</v>
      </c>
      <c r="F31" t="s">
        <v>320</v>
      </c>
      <c r="G31" t="s">
        <v>265</v>
      </c>
      <c r="H31" t="s">
        <v>514</v>
      </c>
      <c r="I31" t="s">
        <v>439</v>
      </c>
      <c r="J31">
        <v>5</v>
      </c>
      <c r="K31" t="s">
        <v>344</v>
      </c>
      <c r="L31">
        <v>3</v>
      </c>
      <c r="M31">
        <v>2</v>
      </c>
      <c r="N31" t="s">
        <v>391</v>
      </c>
      <c r="O31">
        <v>0</v>
      </c>
      <c r="P31">
        <v>2</v>
      </c>
      <c r="Q31" t="s">
        <v>488</v>
      </c>
      <c r="R31" t="s">
        <v>576</v>
      </c>
      <c r="S31">
        <v>3</v>
      </c>
      <c r="T31" t="s">
        <v>505</v>
      </c>
      <c r="U31">
        <v>0</v>
      </c>
      <c r="V31" t="s">
        <v>590</v>
      </c>
      <c r="BA31">
        <v>0</v>
      </c>
      <c r="BB31">
        <v>2</v>
      </c>
      <c r="BC31" t="s">
        <v>486</v>
      </c>
    </row>
    <row r="32" spans="1:55">
      <c r="A32" t="s">
        <v>27</v>
      </c>
      <c r="B32" t="s">
        <v>46</v>
      </c>
      <c r="C32" t="s">
        <v>52</v>
      </c>
      <c r="D32" t="s">
        <v>39</v>
      </c>
      <c r="F32" t="s">
        <v>320</v>
      </c>
      <c r="G32" t="s">
        <v>254</v>
      </c>
      <c r="H32" t="s">
        <v>514</v>
      </c>
      <c r="I32" t="s">
        <v>440</v>
      </c>
      <c r="J32">
        <v>5</v>
      </c>
      <c r="K32" t="s">
        <v>344</v>
      </c>
      <c r="L32">
        <v>4</v>
      </c>
      <c r="M32">
        <v>1</v>
      </c>
      <c r="N32" t="s">
        <v>391</v>
      </c>
      <c r="O32">
        <v>0</v>
      </c>
      <c r="P32">
        <v>1</v>
      </c>
      <c r="Q32" t="s">
        <v>489</v>
      </c>
      <c r="R32" t="s">
        <v>577</v>
      </c>
      <c r="S32">
        <v>4</v>
      </c>
      <c r="T32" t="s">
        <v>501</v>
      </c>
      <c r="U32">
        <v>0</v>
      </c>
      <c r="V32" t="s">
        <v>591</v>
      </c>
    </row>
    <row r="33" spans="1:57">
      <c r="A33" t="s">
        <v>27</v>
      </c>
      <c r="B33" t="s">
        <v>46</v>
      </c>
      <c r="C33" t="s">
        <v>52</v>
      </c>
      <c r="D33" t="s">
        <v>39</v>
      </c>
      <c r="F33" t="s">
        <v>320</v>
      </c>
      <c r="G33" t="s">
        <v>263</v>
      </c>
      <c r="H33" t="s">
        <v>514</v>
      </c>
      <c r="I33" t="s">
        <v>441</v>
      </c>
      <c r="J33">
        <v>5</v>
      </c>
      <c r="K33" t="s">
        <v>344</v>
      </c>
      <c r="L33">
        <v>4</v>
      </c>
      <c r="M33">
        <v>1</v>
      </c>
      <c r="N33" t="s">
        <v>391</v>
      </c>
      <c r="O33">
        <v>0</v>
      </c>
      <c r="P33">
        <v>1</v>
      </c>
      <c r="Q33" t="s">
        <v>490</v>
      </c>
      <c r="R33" t="s">
        <v>578</v>
      </c>
      <c r="S33">
        <v>4</v>
      </c>
      <c r="T33" t="s">
        <v>507</v>
      </c>
      <c r="U33">
        <v>0</v>
      </c>
      <c r="V33" t="s">
        <v>591</v>
      </c>
      <c r="BA33">
        <v>0</v>
      </c>
      <c r="BB33">
        <v>2</v>
      </c>
      <c r="BC33" t="s">
        <v>488</v>
      </c>
    </row>
    <row r="34" spans="1:57">
      <c r="A34" t="s">
        <v>27</v>
      </c>
      <c r="B34" t="s">
        <v>46</v>
      </c>
      <c r="C34" t="s">
        <v>52</v>
      </c>
      <c r="D34" t="s">
        <v>39</v>
      </c>
      <c r="F34" t="s">
        <v>320</v>
      </c>
      <c r="G34" t="s">
        <v>257</v>
      </c>
      <c r="H34" t="s">
        <v>514</v>
      </c>
      <c r="I34" t="s">
        <v>442</v>
      </c>
      <c r="J34">
        <v>5</v>
      </c>
      <c r="K34" t="s">
        <v>344</v>
      </c>
      <c r="L34">
        <v>2</v>
      </c>
      <c r="M34">
        <v>3</v>
      </c>
      <c r="N34" t="s">
        <v>391</v>
      </c>
      <c r="O34">
        <v>0</v>
      </c>
      <c r="P34">
        <v>3</v>
      </c>
      <c r="Q34" t="s">
        <v>491</v>
      </c>
      <c r="R34" t="s">
        <v>579</v>
      </c>
      <c r="S34">
        <v>2</v>
      </c>
      <c r="T34" t="s">
        <v>506</v>
      </c>
      <c r="U34">
        <v>0</v>
      </c>
      <c r="V34" t="s">
        <v>589</v>
      </c>
      <c r="BA34">
        <v>0</v>
      </c>
      <c r="BB34">
        <v>1</v>
      </c>
      <c r="BC34" t="s">
        <v>489</v>
      </c>
    </row>
    <row r="35" spans="1:57">
      <c r="A35" t="s">
        <v>27</v>
      </c>
      <c r="B35" t="s">
        <v>46</v>
      </c>
      <c r="C35" t="s">
        <v>52</v>
      </c>
      <c r="D35" t="s">
        <v>39</v>
      </c>
      <c r="F35" t="s">
        <v>320</v>
      </c>
      <c r="G35" t="s">
        <v>254</v>
      </c>
      <c r="H35" t="s">
        <v>514</v>
      </c>
      <c r="I35" t="s">
        <v>443</v>
      </c>
      <c r="J35">
        <v>5</v>
      </c>
      <c r="K35" t="s">
        <v>344</v>
      </c>
      <c r="L35">
        <v>3</v>
      </c>
      <c r="M35">
        <v>2</v>
      </c>
      <c r="N35" t="s">
        <v>391</v>
      </c>
      <c r="O35">
        <v>0</v>
      </c>
      <c r="P35">
        <v>2</v>
      </c>
      <c r="Q35" t="s">
        <v>492</v>
      </c>
      <c r="R35" t="s">
        <v>580</v>
      </c>
      <c r="S35">
        <v>3</v>
      </c>
      <c r="T35" t="s">
        <v>501</v>
      </c>
      <c r="U35">
        <v>0</v>
      </c>
      <c r="V35" t="s">
        <v>590</v>
      </c>
      <c r="BA35">
        <v>0</v>
      </c>
      <c r="BB35">
        <v>1</v>
      </c>
      <c r="BC35" t="s">
        <v>490</v>
      </c>
    </row>
    <row r="36" spans="1:57">
      <c r="A36" t="s">
        <v>27</v>
      </c>
      <c r="B36" t="s">
        <v>46</v>
      </c>
      <c r="C36" t="s">
        <v>52</v>
      </c>
      <c r="D36" t="s">
        <v>39</v>
      </c>
      <c r="F36" t="s">
        <v>320</v>
      </c>
      <c r="G36" t="s">
        <v>258</v>
      </c>
      <c r="H36" t="s">
        <v>514</v>
      </c>
      <c r="I36" t="s">
        <v>444</v>
      </c>
      <c r="J36">
        <v>5</v>
      </c>
      <c r="K36" t="s">
        <v>344</v>
      </c>
      <c r="L36">
        <v>4</v>
      </c>
      <c r="M36">
        <v>1</v>
      </c>
      <c r="N36" t="s">
        <v>391</v>
      </c>
      <c r="O36">
        <v>0</v>
      </c>
      <c r="P36">
        <v>1</v>
      </c>
      <c r="Q36" t="s">
        <v>493</v>
      </c>
      <c r="R36" t="s">
        <v>581</v>
      </c>
      <c r="S36">
        <v>4</v>
      </c>
      <c r="T36" t="s">
        <v>500</v>
      </c>
      <c r="U36">
        <v>0</v>
      </c>
      <c r="V36" t="s">
        <v>591</v>
      </c>
    </row>
    <row r="37" spans="1:57">
      <c r="BC37">
        <v>0</v>
      </c>
      <c r="BD37">
        <v>2</v>
      </c>
      <c r="BE37" t="s">
        <v>492</v>
      </c>
    </row>
    <row r="38" spans="1:57">
      <c r="BC38">
        <v>0</v>
      </c>
      <c r="BD38">
        <v>1</v>
      </c>
      <c r="BE38" t="s">
        <v>493</v>
      </c>
    </row>
  </sheetData>
  <phoneticPr fontId="4" type="noConversion"/>
  <pageMargins left="0.511811024" right="0.511811024" top="0.78740157499999996" bottom="0.78740157499999996" header="0.31496062000000002" footer="0.31496062000000002"/>
  <tableParts count="3">
    <tablePart r:id="rId1"/>
    <tablePart r:id="rId2"/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C5CFE-490B-4A9F-BD2C-A0F72698E387}">
  <dimension ref="A1"/>
  <sheetViews>
    <sheetView tabSelected="1" zoomScaleNormal="100" workbookViewId="0"/>
  </sheetViews>
  <sheetFormatPr defaultRowHeight="15"/>
  <sheetData>
    <row r="1" spans="1:1">
      <c r="A1" t="s">
        <v>452</v>
      </c>
    </row>
  </sheetData>
  <sheetProtection sheet="1" objects="1" scenarios="1"/>
  <pageMargins left="0.511811024" right="0.511811024" top="0.78740157499999996" bottom="0.78740157499999996" header="0.31496062000000002" footer="0.31496062000000002"/>
  <pageSetup paperSize="9" orientation="portrait" horizontalDpi="4294967293" verticalDpi="4294967293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376262-CD1B-468D-BB25-5CB893F3F7E1}">
  <dimension ref="A1"/>
  <sheetViews>
    <sheetView workbookViewId="0"/>
  </sheetViews>
  <sheetFormatPr defaultRowHeight="15"/>
  <cols>
    <col min="3" max="4" width="9.140625" customWidth="1"/>
    <col min="13" max="13" width="11" customWidth="1"/>
  </cols>
  <sheetData/>
  <sheetProtection sheet="1" objects="1" scenarios="1"/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552C47-7884-4C23-ACDF-9E2679278A70}">
  <dimension ref="A1:BK50"/>
  <sheetViews>
    <sheetView showGridLines="0" workbookViewId="0"/>
  </sheetViews>
  <sheetFormatPr defaultRowHeight="15"/>
  <cols>
    <col min="3" max="3" width="10.7109375" bestFit="1" customWidth="1"/>
    <col min="4" max="4" width="17.28515625" bestFit="1" customWidth="1"/>
    <col min="5" max="5" width="19.42578125" bestFit="1" customWidth="1"/>
    <col min="6" max="6" width="4.85546875" bestFit="1" customWidth="1"/>
    <col min="7" max="7" width="4.5703125" bestFit="1" customWidth="1"/>
    <col min="8" max="8" width="5.5703125" bestFit="1" customWidth="1"/>
    <col min="9" max="9" width="4.85546875" bestFit="1" customWidth="1"/>
    <col min="10" max="10" width="4.5703125" bestFit="1" customWidth="1"/>
    <col min="11" max="11" width="10.7109375" bestFit="1" customWidth="1"/>
    <col min="12" max="12" width="33.5703125" bestFit="1" customWidth="1"/>
    <col min="13" max="13" width="18.5703125" bestFit="1" customWidth="1"/>
    <col min="14" max="14" width="18.5703125" customWidth="1"/>
    <col min="15" max="15" width="16.7109375" bestFit="1" customWidth="1"/>
    <col min="16" max="16" width="1.140625" customWidth="1"/>
    <col min="17" max="17" width="6.5703125" customWidth="1"/>
    <col min="18" max="18" width="19" bestFit="1" customWidth="1"/>
    <col min="19" max="19" width="5.85546875" bestFit="1" customWidth="1"/>
    <col min="20" max="20" width="3.140625" customWidth="1"/>
    <col min="21" max="21" width="10.7109375" bestFit="1" customWidth="1"/>
    <col min="22" max="22" width="6.28515625" bestFit="1" customWidth="1"/>
    <col min="23" max="23" width="3.140625" customWidth="1"/>
    <col min="24" max="24" width="4.85546875" bestFit="1" customWidth="1"/>
    <col min="25" max="25" width="4.5703125" bestFit="1" customWidth="1"/>
    <col min="26" max="26" width="5.5703125" bestFit="1" customWidth="1"/>
    <col min="27" max="27" width="4.85546875" bestFit="1" customWidth="1"/>
    <col min="28" max="28" width="4.5703125" bestFit="1" customWidth="1"/>
    <col min="29" max="29" width="1.140625" customWidth="1"/>
    <col min="30" max="30" width="10.7109375" bestFit="1" customWidth="1"/>
    <col min="31" max="31" width="6.28515625" bestFit="1" customWidth="1"/>
    <col min="32" max="32" width="6.42578125" customWidth="1"/>
    <col min="33" max="33" width="16.7109375" bestFit="1" customWidth="1"/>
    <col min="34" max="34" width="13" customWidth="1"/>
    <col min="35" max="35" width="35" bestFit="1" customWidth="1"/>
    <col min="36" max="36" width="7.28515625" bestFit="1" customWidth="1"/>
    <col min="37" max="37" width="10.7109375" bestFit="1" customWidth="1"/>
    <col min="38" max="38" width="14.7109375" bestFit="1" customWidth="1"/>
    <col min="39" max="39" width="7.5703125" customWidth="1"/>
    <col min="40" max="40" width="11" bestFit="1" customWidth="1"/>
    <col min="41" max="41" width="17.42578125" bestFit="1" customWidth="1"/>
    <col min="42" max="42" width="7.5703125" customWidth="1"/>
    <col min="43" max="43" width="10.7109375" bestFit="1" customWidth="1"/>
    <col min="44" max="44" width="8.7109375" bestFit="1" customWidth="1"/>
    <col min="45" max="45" width="7.5703125" customWidth="1"/>
    <col min="46" max="46" width="11.85546875" bestFit="1" customWidth="1"/>
    <col min="47" max="47" width="20.5703125" bestFit="1" customWidth="1"/>
    <col min="48" max="48" width="20.5703125" customWidth="1"/>
    <col min="49" max="49" width="8.28515625" bestFit="1" customWidth="1"/>
    <col min="50" max="50" width="7.28515625" bestFit="1" customWidth="1"/>
    <col min="51" max="51" width="32.140625" bestFit="1" customWidth="1"/>
    <col min="58" max="58" width="14.5703125" bestFit="1" customWidth="1"/>
    <col min="59" max="59" width="10.7109375" bestFit="1" customWidth="1"/>
    <col min="60" max="60" width="1.7109375" customWidth="1"/>
  </cols>
  <sheetData>
    <row r="1" spans="1:63">
      <c r="P1" s="28"/>
      <c r="AC1" s="28"/>
    </row>
    <row r="2" spans="1:63">
      <c r="P2" s="28"/>
      <c r="AC2" s="28"/>
    </row>
    <row r="3" spans="1:63">
      <c r="P3" s="28"/>
      <c r="AC3" s="28"/>
    </row>
    <row r="4" spans="1:63">
      <c r="C4" s="22" t="s">
        <v>519</v>
      </c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9"/>
      <c r="Q4" s="16"/>
      <c r="R4" s="18" t="s">
        <v>520</v>
      </c>
      <c r="S4" s="19"/>
      <c r="T4" s="19"/>
      <c r="U4" s="19"/>
      <c r="V4" s="19"/>
      <c r="W4" s="19"/>
      <c r="X4" s="19"/>
      <c r="Y4" s="19"/>
      <c r="Z4" s="16"/>
      <c r="AA4" s="16"/>
      <c r="AB4" s="16"/>
      <c r="AC4" s="29"/>
      <c r="AD4" s="17" t="s">
        <v>451</v>
      </c>
      <c r="AE4" s="16"/>
      <c r="AF4" s="16"/>
      <c r="AG4" s="24" t="s">
        <v>495</v>
      </c>
      <c r="AH4" s="16"/>
      <c r="AI4" s="16"/>
      <c r="AJ4" s="16"/>
      <c r="AK4" s="16"/>
    </row>
    <row r="5" spans="1:63">
      <c r="C5" s="22" t="s">
        <v>515</v>
      </c>
      <c r="P5" s="28"/>
      <c r="R5" s="20" t="s">
        <v>402</v>
      </c>
      <c r="S5" s="20"/>
      <c r="T5" s="20"/>
      <c r="U5" s="20" t="s">
        <v>403</v>
      </c>
      <c r="V5" s="20"/>
      <c r="W5" s="20"/>
      <c r="X5" s="20" t="s">
        <v>494</v>
      </c>
      <c r="Y5" s="21"/>
      <c r="AA5" s="6"/>
      <c r="AC5" s="28"/>
      <c r="AD5" s="25" t="s">
        <v>524</v>
      </c>
      <c r="AG5" s="25" t="s">
        <v>497</v>
      </c>
      <c r="AI5" s="25" t="s">
        <v>496</v>
      </c>
      <c r="AK5" s="25" t="s">
        <v>510</v>
      </c>
      <c r="AL5" s="25"/>
    </row>
    <row r="6" spans="1:63" ht="15.75" thickBot="1">
      <c r="A6">
        <f>COUNTA(#REF!)</f>
        <v>1</v>
      </c>
      <c r="P6" s="30"/>
      <c r="Y6" s="10"/>
      <c r="Z6" s="10"/>
      <c r="AA6" s="10"/>
      <c r="AB6" s="10"/>
      <c r="AC6" s="30"/>
      <c r="AE6" s="41">
        <f>$AE$8</f>
        <v>1</v>
      </c>
      <c r="AN6" s="40" t="s">
        <v>526</v>
      </c>
      <c r="AO6" s="40"/>
      <c r="AQ6" s="2">
        <v>5</v>
      </c>
      <c r="AR6" s="2"/>
      <c r="AT6" s="2">
        <v>5</v>
      </c>
      <c r="AX6" s="41"/>
      <c r="AY6" s="41"/>
    </row>
    <row r="7" spans="1:63" ht="15.75" thickBot="1">
      <c r="C7" s="1" t="s">
        <v>409</v>
      </c>
      <c r="D7" t="s">
        <v>455</v>
      </c>
      <c r="F7" s="33" t="s">
        <v>329</v>
      </c>
      <c r="G7" s="33" t="s">
        <v>331</v>
      </c>
      <c r="H7" s="33" t="s">
        <v>332</v>
      </c>
      <c r="I7" s="33" t="s">
        <v>330</v>
      </c>
      <c r="J7" s="33" t="s">
        <v>456</v>
      </c>
      <c r="L7" s="1" t="s">
        <v>409</v>
      </c>
      <c r="M7" t="s">
        <v>521</v>
      </c>
      <c r="P7" s="28"/>
      <c r="R7" s="9" t="s">
        <v>446</v>
      </c>
      <c r="S7" s="4" t="s">
        <v>447</v>
      </c>
      <c r="U7" s="1" t="s">
        <v>448</v>
      </c>
      <c r="V7" s="4" t="s">
        <v>449</v>
      </c>
      <c r="W7" s="4"/>
      <c r="X7" s="5" t="s">
        <v>329</v>
      </c>
      <c r="Y7" s="5" t="s">
        <v>331</v>
      </c>
      <c r="Z7" s="5" t="s">
        <v>332</v>
      </c>
      <c r="AA7" s="5" t="s">
        <v>330</v>
      </c>
      <c r="AB7" s="5" t="s">
        <v>456</v>
      </c>
      <c r="AC7" s="28"/>
      <c r="AD7" s="1" t="s">
        <v>457</v>
      </c>
      <c r="AE7" s="5" t="s">
        <v>449</v>
      </c>
      <c r="AG7" s="1" t="s">
        <v>446</v>
      </c>
      <c r="AI7" s="1" t="s">
        <v>446</v>
      </c>
      <c r="AK7" s="41" t="s">
        <v>525</v>
      </c>
      <c r="AL7" s="41"/>
      <c r="AM7" s="41"/>
      <c r="AN7" s="41" t="s">
        <v>387</v>
      </c>
      <c r="AO7" s="41"/>
      <c r="AP7" s="41"/>
      <c r="AQ7" s="41" t="s">
        <v>511</v>
      </c>
      <c r="AR7" s="41"/>
      <c r="AS7" s="41"/>
      <c r="AT7" s="41" t="s">
        <v>392</v>
      </c>
      <c r="AU7" t="s">
        <v>389</v>
      </c>
      <c r="AX7" s="42" t="s">
        <v>538</v>
      </c>
      <c r="AY7" s="41"/>
    </row>
    <row r="8" spans="1:63" ht="15.75" thickBot="1">
      <c r="C8" s="2" t="s">
        <v>454</v>
      </c>
      <c r="D8" s="101">
        <v>57</v>
      </c>
      <c r="F8" s="102">
        <v>63</v>
      </c>
      <c r="G8" s="102">
        <v>61</v>
      </c>
      <c r="H8" s="102">
        <v>61</v>
      </c>
      <c r="I8" s="102">
        <v>55</v>
      </c>
      <c r="J8" s="102">
        <v>17</v>
      </c>
      <c r="L8" s="2" t="s">
        <v>344</v>
      </c>
      <c r="M8" s="101">
        <v>43</v>
      </c>
      <c r="P8" s="28"/>
      <c r="R8" s="2" t="s">
        <v>512</v>
      </c>
      <c r="S8" s="101">
        <v>1</v>
      </c>
      <c r="U8" s="2" t="s">
        <v>344</v>
      </c>
      <c r="V8" s="101">
        <v>1</v>
      </c>
      <c r="X8" s="107"/>
      <c r="Y8" s="111">
        <v>1</v>
      </c>
      <c r="Z8" s="110"/>
      <c r="AA8" s="109">
        <v>1</v>
      </c>
      <c r="AB8" s="108"/>
      <c r="AC8" s="28"/>
      <c r="AD8" s="5" t="s">
        <v>259</v>
      </c>
      <c r="AE8" s="106">
        <v>1</v>
      </c>
      <c r="AF8" s="10"/>
      <c r="AG8" s="2" t="s">
        <v>471</v>
      </c>
      <c r="AH8" s="10"/>
      <c r="AI8" s="2" t="s">
        <v>559</v>
      </c>
      <c r="AK8" s="41">
        <f>$AL$11</f>
        <v>1</v>
      </c>
      <c r="AL8" s="41"/>
      <c r="AM8" s="39"/>
      <c r="AN8" s="39">
        <f>$AO$11</f>
        <v>4</v>
      </c>
      <c r="AO8" s="39"/>
      <c r="AP8" s="39"/>
      <c r="AQ8" s="39">
        <f>$AR$11</f>
        <v>0</v>
      </c>
      <c r="AR8" s="39"/>
      <c r="AS8" s="39"/>
      <c r="AT8" s="39">
        <f>$AU$11</f>
        <v>1</v>
      </c>
      <c r="AU8">
        <v>2</v>
      </c>
      <c r="AW8" s="6"/>
      <c r="AX8" s="41"/>
      <c r="AY8" s="41"/>
    </row>
    <row r="9" spans="1:63">
      <c r="C9" s="2" t="s">
        <v>400</v>
      </c>
      <c r="D9" s="101">
        <v>36</v>
      </c>
      <c r="F9" s="4">
        <f>GETPIVOTDATA("SEG",$F$7)</f>
        <v>63</v>
      </c>
      <c r="G9" s="4">
        <f>GETPIVOTDATA("TER",$G$7)</f>
        <v>61</v>
      </c>
      <c r="H9" s="4">
        <f>GETPIVOTDATA("QUA",$H$7)</f>
        <v>61</v>
      </c>
      <c r="I9" s="4">
        <f>GETPIVOTDATA("QUI",$I$7)</f>
        <v>55</v>
      </c>
      <c r="J9" s="4">
        <f>GETPIVOTDATA("SEX",$J$7)</f>
        <v>17</v>
      </c>
      <c r="L9" s="2" t="s">
        <v>345</v>
      </c>
      <c r="M9" s="101">
        <v>30</v>
      </c>
      <c r="P9" s="28"/>
      <c r="R9" s="2" t="s">
        <v>306</v>
      </c>
      <c r="S9" s="101">
        <v>1</v>
      </c>
      <c r="U9" s="2" t="s">
        <v>306</v>
      </c>
      <c r="V9" s="101">
        <v>1</v>
      </c>
      <c r="X9">
        <f>GETPIVOTDATA("SEG",$X$7)</f>
        <v>0</v>
      </c>
      <c r="Y9">
        <f>GETPIVOTDATA("TER",$Y$7)</f>
        <v>1</v>
      </c>
      <c r="Z9">
        <f>GETPIVOTDATA("QUA",$Z$7)</f>
        <v>0</v>
      </c>
      <c r="AA9">
        <f>GETPIVOTDATA("QUI",$AA$7)</f>
        <v>1</v>
      </c>
      <c r="AB9">
        <f>GETPIVOTDATA("SEX",$AB$7)</f>
        <v>0</v>
      </c>
      <c r="AC9" s="28"/>
      <c r="AD9" s="2" t="s">
        <v>306</v>
      </c>
      <c r="AE9" s="106">
        <v>1</v>
      </c>
      <c r="AF9" s="4"/>
      <c r="AG9" s="2" t="s">
        <v>306</v>
      </c>
      <c r="AH9" s="4"/>
      <c r="AI9" s="2" t="s">
        <v>306</v>
      </c>
      <c r="BF9" s="1" t="s">
        <v>536</v>
      </c>
      <c r="BG9" s="5" t="s">
        <v>595</v>
      </c>
      <c r="BI9" t="s">
        <v>596</v>
      </c>
    </row>
    <row r="10" spans="1:63" ht="23.25">
      <c r="C10" s="2" t="s">
        <v>401</v>
      </c>
      <c r="D10" s="101">
        <v>6</v>
      </c>
      <c r="L10" s="2" t="s">
        <v>343</v>
      </c>
      <c r="M10" s="101">
        <v>26</v>
      </c>
      <c r="P10" s="28"/>
      <c r="AC10" s="28"/>
      <c r="AF10" s="4"/>
      <c r="AH10" s="4"/>
      <c r="AK10" s="1" t="s">
        <v>531</v>
      </c>
      <c r="AL10" s="5" t="s">
        <v>532</v>
      </c>
      <c r="AN10" s="1" t="s">
        <v>533</v>
      </c>
      <c r="AO10" s="5" t="s">
        <v>534</v>
      </c>
      <c r="AQ10" s="1" t="s">
        <v>529</v>
      </c>
      <c r="AR10" s="5" t="s">
        <v>530</v>
      </c>
      <c r="AT10" s="1" t="s">
        <v>535</v>
      </c>
      <c r="AU10" s="5" t="s">
        <v>537</v>
      </c>
      <c r="AV10" s="5"/>
      <c r="AX10" s="43" t="str">
        <f>IFERROR(VLOOKUP(AT8,AX14:AY18,2,0),"Analisar histórico da turma!")</f>
        <v>* Não atingiu o Ponto de Equilíbrio</v>
      </c>
      <c r="BF10" s="2">
        <v>1</v>
      </c>
      <c r="BG10" s="106">
        <v>1</v>
      </c>
      <c r="BI10">
        <v>2</v>
      </c>
      <c r="BJ10" s="71">
        <f>BF10/BI10</f>
        <v>0.5</v>
      </c>
      <c r="BK10" t="e">
        <f>GETPIVOTDATA("Aluno_Pagte",$BF$9,"Aluno_Pagte",0)*BJ10</f>
        <v>#REF!</v>
      </c>
    </row>
    <row r="11" spans="1:63">
      <c r="C11" s="2" t="s">
        <v>306</v>
      </c>
      <c r="D11" s="101">
        <v>99</v>
      </c>
      <c r="F11" t="s">
        <v>329</v>
      </c>
      <c r="G11" t="s">
        <v>331</v>
      </c>
      <c r="H11" t="s">
        <v>332</v>
      </c>
      <c r="I11" t="s">
        <v>330</v>
      </c>
      <c r="J11" t="s">
        <v>456</v>
      </c>
      <c r="L11" s="2" t="s">
        <v>306</v>
      </c>
      <c r="M11" s="101">
        <v>99</v>
      </c>
      <c r="P11" s="28"/>
      <c r="AC11" s="28"/>
      <c r="AK11" s="2" t="s">
        <v>471</v>
      </c>
      <c r="AL11" s="106">
        <v>1</v>
      </c>
      <c r="AN11" s="2" t="s">
        <v>471</v>
      </c>
      <c r="AO11" s="106">
        <v>4</v>
      </c>
      <c r="AQ11" s="2" t="s">
        <v>471</v>
      </c>
      <c r="AR11" s="106">
        <v>0</v>
      </c>
      <c r="AT11" s="2" t="s">
        <v>471</v>
      </c>
      <c r="AU11" s="106">
        <v>1</v>
      </c>
      <c r="AV11" s="5"/>
      <c r="AX11" t="str">
        <f>VLOOKUP(AT8,AX14:BB18,3,0)</f>
        <v>NADA BOM: turma apresenta prejuízo!!!</v>
      </c>
      <c r="BF11" s="2" t="s">
        <v>306</v>
      </c>
      <c r="BG11" s="106">
        <v>1</v>
      </c>
      <c r="BI11">
        <v>2</v>
      </c>
      <c r="BJ11" s="71" t="e">
        <f t="shared" ref="BJ11:BJ14" si="0">BF11/BI11</f>
        <v>#VALUE!</v>
      </c>
      <c r="BK11" t="e">
        <f>GETPIVOTDATA("Aluno_Pagte",$BF$9,"Aluno_Pagte",1)*BJ11</f>
        <v>#VALUE!</v>
      </c>
    </row>
    <row r="12" spans="1:63">
      <c r="F12">
        <v>63</v>
      </c>
      <c r="G12">
        <v>61</v>
      </c>
      <c r="H12">
        <v>61</v>
      </c>
      <c r="I12">
        <v>55</v>
      </c>
      <c r="J12">
        <v>17</v>
      </c>
      <c r="P12" s="28"/>
      <c r="AC12" s="28"/>
      <c r="AK12" s="2" t="s">
        <v>306</v>
      </c>
      <c r="AL12" s="106">
        <v>1</v>
      </c>
      <c r="AN12" s="2" t="s">
        <v>306</v>
      </c>
      <c r="AO12" s="106">
        <v>4</v>
      </c>
      <c r="AQ12" s="2" t="s">
        <v>306</v>
      </c>
      <c r="AR12" s="106">
        <v>0</v>
      </c>
      <c r="AT12" s="2" t="s">
        <v>306</v>
      </c>
      <c r="AU12" s="106">
        <v>1</v>
      </c>
      <c r="AV12" s="5"/>
      <c r="BI12">
        <v>2</v>
      </c>
      <c r="BJ12" s="71">
        <f t="shared" si="0"/>
        <v>0</v>
      </c>
      <c r="BK12" t="e">
        <f>GETPIVOTDATA("Aluno_Pagte",$BF$9,"Aluno_Pagte",2)*BJ12</f>
        <v>#REF!</v>
      </c>
    </row>
    <row r="13" spans="1:63" ht="15.75" thickBot="1">
      <c r="C13" s="1" t="s">
        <v>409</v>
      </c>
      <c r="D13" t="s">
        <v>516</v>
      </c>
      <c r="E13" s="27" t="s">
        <v>517</v>
      </c>
      <c r="P13" s="28"/>
      <c r="AC13" s="28"/>
      <c r="AX13" t="s">
        <v>539</v>
      </c>
      <c r="BI13">
        <v>2</v>
      </c>
      <c r="BJ13" s="71">
        <f t="shared" si="0"/>
        <v>0</v>
      </c>
      <c r="BK13" t="e">
        <f>GETPIVOTDATA("Aluno_Pagte",$BF$9,"Aluno_Pagte",3)*BJ13</f>
        <v>#REF!</v>
      </c>
    </row>
    <row r="14" spans="1:63" ht="15.75">
      <c r="C14" s="2" t="s">
        <v>454</v>
      </c>
      <c r="D14" s="101">
        <v>57</v>
      </c>
      <c r="E14" s="27">
        <v>0.5757575757575758</v>
      </c>
      <c r="G14" s="34">
        <f>GETPIVOTDATA("Alunos por curso",$C$13,"Perfil_numero_alunos","Individual")</f>
        <v>57</v>
      </c>
      <c r="H14" s="12"/>
      <c r="I14" s="13"/>
      <c r="P14" s="28"/>
      <c r="AC14" s="28"/>
      <c r="AX14">
        <v>5</v>
      </c>
      <c r="AY14" t="s">
        <v>540</v>
      </c>
      <c r="AZ14" t="s">
        <v>542</v>
      </c>
      <c r="BB14" s="44"/>
      <c r="BI14">
        <v>2</v>
      </c>
      <c r="BJ14" s="71">
        <f t="shared" si="0"/>
        <v>0</v>
      </c>
      <c r="BK14" t="e">
        <f>GETPIVOTDATA("Aluno_Pagte",$BF$9,"Aluno_Pagte",4)*BJ14</f>
        <v>#REF!</v>
      </c>
    </row>
    <row r="15" spans="1:63" ht="15.75">
      <c r="C15" s="2" t="s">
        <v>400</v>
      </c>
      <c r="D15" s="101">
        <v>36</v>
      </c>
      <c r="E15" s="27">
        <v>0.36363636363636365</v>
      </c>
      <c r="G15" s="35">
        <f>IFERROR(GETPIVOTDATA("Alunos por curso",$C$13,"Perfil_numero_alunos","Turma"),"0")</f>
        <v>36</v>
      </c>
      <c r="I15" s="36"/>
      <c r="P15" s="28"/>
      <c r="AC15" s="28"/>
      <c r="AX15">
        <v>4</v>
      </c>
      <c r="AY15" t="s">
        <v>540</v>
      </c>
      <c r="AZ15" t="s">
        <v>543</v>
      </c>
      <c r="BB15" s="44"/>
    </row>
    <row r="16" spans="1:63" ht="16.5" thickBot="1">
      <c r="C16" s="2" t="s">
        <v>401</v>
      </c>
      <c r="D16" s="101">
        <v>6</v>
      </c>
      <c r="E16" s="27">
        <v>6.0606060606060608E-2</v>
      </c>
      <c r="G16" s="37">
        <f>IFERROR(GETPIVOTDATA("Alunos por curso",$C$13,"Perfil_numero_alunos","Dupla"),"0")</f>
        <v>6</v>
      </c>
      <c r="H16" s="14"/>
      <c r="I16" s="15"/>
      <c r="P16" s="28"/>
      <c r="AC16" s="28"/>
      <c r="AX16">
        <v>3</v>
      </c>
      <c r="AY16" t="s">
        <v>540</v>
      </c>
      <c r="AZ16" s="44" t="s">
        <v>544</v>
      </c>
      <c r="BB16" s="44"/>
      <c r="BG16" s="5"/>
    </row>
    <row r="17" spans="3:54">
      <c r="C17" s="2" t="s">
        <v>306</v>
      </c>
      <c r="D17" s="101">
        <v>99</v>
      </c>
      <c r="E17" s="27">
        <v>1</v>
      </c>
      <c r="P17" s="28"/>
      <c r="AC17" s="28"/>
      <c r="AX17">
        <v>2</v>
      </c>
      <c r="AY17" t="s">
        <v>540</v>
      </c>
      <c r="AZ17" s="44" t="s">
        <v>545</v>
      </c>
      <c r="BB17" s="44"/>
    </row>
    <row r="18" spans="3:54">
      <c r="P18" s="28"/>
      <c r="AC18" s="28"/>
      <c r="AX18">
        <v>1</v>
      </c>
      <c r="AY18" t="s">
        <v>541</v>
      </c>
      <c r="AZ18" s="44" t="s">
        <v>546</v>
      </c>
      <c r="BB18" s="44"/>
    </row>
    <row r="19" spans="3:54">
      <c r="P19" s="28"/>
      <c r="AC19" s="28"/>
    </row>
    <row r="20" spans="3:54">
      <c r="C20" s="11" t="s">
        <v>454</v>
      </c>
      <c r="D20" s="11" t="s">
        <v>400</v>
      </c>
      <c r="E20" s="11" t="s">
        <v>401</v>
      </c>
      <c r="F20" s="11" t="s">
        <v>518</v>
      </c>
      <c r="G20" s="11" t="s">
        <v>447</v>
      </c>
      <c r="P20" s="28"/>
      <c r="AC20" s="28"/>
    </row>
    <row r="21" spans="3:54" ht="15.75">
      <c r="C21" s="4">
        <f>IFERROR(VLOOKUP(C20,$C$14:$E$17,2,0),"0")</f>
        <v>57</v>
      </c>
      <c r="D21" s="4">
        <f>IFERROR(VLOOKUP(D20,$C$14:$E$17,2,0),"0")</f>
        <v>36</v>
      </c>
      <c r="E21" s="4">
        <f>IFERROR(VLOOKUP(E20,$C$14:$E$17,2,0),"0")</f>
        <v>6</v>
      </c>
      <c r="F21" s="4" t="str">
        <f>IFERROR(VLOOKUP(F20,$C$14:$E$17,2,0),"0")</f>
        <v>0</v>
      </c>
      <c r="G21" s="31">
        <f>SUM(Tab_PGeral_Cursos[[#This Row],[Individual]:[Outros]])</f>
        <v>99</v>
      </c>
      <c r="P21" s="28"/>
      <c r="AC21" s="28"/>
    </row>
    <row r="22" spans="3:54">
      <c r="C22" s="32">
        <f>IFERROR(VLOOKUP(C$20,$C$14:$E$17,3,0),"0")</f>
        <v>0.5757575757575758</v>
      </c>
      <c r="D22" s="32">
        <f>IFERROR(VLOOKUP(D$20,$C$14:$E$17,3,0),"0")</f>
        <v>0.36363636363636365</v>
      </c>
      <c r="E22" s="32">
        <f>IFERROR(VLOOKUP(E$20,$C$14:$E$17,3,0),"0")</f>
        <v>6.0606060606060608E-2</v>
      </c>
      <c r="F22" s="32" t="str">
        <f>IFERROR(VLOOKUP(F$20,$C$14:$E$17,3,0),"0")</f>
        <v>0</v>
      </c>
      <c r="G22" s="4"/>
      <c r="P22" s="28"/>
      <c r="AC22" s="28"/>
    </row>
    <row r="23" spans="3:54">
      <c r="C23" s="4">
        <v>100</v>
      </c>
      <c r="D23" s="4">
        <v>100</v>
      </c>
      <c r="E23" s="4">
        <v>100</v>
      </c>
      <c r="F23" s="4">
        <v>100</v>
      </c>
      <c r="G23" s="4"/>
      <c r="P23" s="28"/>
      <c r="AC23" s="28"/>
    </row>
    <row r="24" spans="3:54">
      <c r="P24" s="28"/>
      <c r="AC24" s="28"/>
    </row>
    <row r="25" spans="3:54">
      <c r="P25" s="28"/>
      <c r="AC25" s="28"/>
    </row>
    <row r="26" spans="3:54">
      <c r="P26" s="28"/>
      <c r="AC26" s="28"/>
    </row>
    <row r="27" spans="3:54">
      <c r="C27" s="1" t="s">
        <v>409</v>
      </c>
      <c r="D27" t="s">
        <v>522</v>
      </c>
      <c r="E27" s="26" t="s">
        <v>523</v>
      </c>
      <c r="K27" s="1" t="s">
        <v>409</v>
      </c>
      <c r="L27" t="s">
        <v>455</v>
      </c>
      <c r="P27" s="28"/>
      <c r="AC27" s="28"/>
    </row>
    <row r="28" spans="3:54">
      <c r="C28" s="2" t="s">
        <v>401</v>
      </c>
      <c r="D28" s="101">
        <v>12</v>
      </c>
      <c r="E28">
        <f>VLOOKUP(C28,$K$27:$L30,2,0)</f>
        <v>6</v>
      </c>
      <c r="F28" s="27">
        <f>E28/GETPIVOTDATA("Alunos_Ativos",$C$27,"Perfil_numero_alunos","Dupla")</f>
        <v>0.5</v>
      </c>
      <c r="K28" s="2" t="s">
        <v>454</v>
      </c>
      <c r="L28" s="101">
        <v>57</v>
      </c>
      <c r="P28" s="28"/>
      <c r="AC28" s="28"/>
    </row>
    <row r="29" spans="3:54">
      <c r="C29" s="2" t="s">
        <v>454</v>
      </c>
      <c r="D29" s="101">
        <v>54</v>
      </c>
      <c r="E29">
        <f>VLOOKUP(C29,$K$27:$L31,2,0)</f>
        <v>57</v>
      </c>
      <c r="F29" s="27">
        <f>E29/(GETPIVOTDATA("Alunos_Ativos",$C$27,"Perfil_numero_alunos","Individual")+3)</f>
        <v>1</v>
      </c>
      <c r="K29" s="2" t="s">
        <v>400</v>
      </c>
      <c r="L29" s="101">
        <v>36</v>
      </c>
      <c r="P29" s="28"/>
      <c r="AC29" s="28"/>
    </row>
    <row r="30" spans="3:54">
      <c r="C30" s="2" t="s">
        <v>400</v>
      </c>
      <c r="D30" s="101">
        <v>83</v>
      </c>
      <c r="E30">
        <f>VLOOKUP(C30,$K$27:$L32,2,0)</f>
        <v>36</v>
      </c>
      <c r="F30" s="27">
        <f>E30/GETPIVOTDATA("Alunos_Ativos",$C$27,"Perfil_numero_alunos","Turma")</f>
        <v>0.43373493975903615</v>
      </c>
      <c r="K30" s="2" t="s">
        <v>401</v>
      </c>
      <c r="L30" s="101">
        <v>6</v>
      </c>
      <c r="P30" s="28"/>
      <c r="AC30" s="28"/>
    </row>
    <row r="31" spans="3:54">
      <c r="C31" s="2" t="s">
        <v>306</v>
      </c>
      <c r="D31" s="101">
        <v>149</v>
      </c>
      <c r="E31" s="38">
        <f>SUM(E28:E30)</f>
        <v>99</v>
      </c>
      <c r="K31" s="2" t="s">
        <v>306</v>
      </c>
      <c r="L31" s="101">
        <v>99</v>
      </c>
      <c r="P31" s="28"/>
      <c r="AC31" s="28"/>
    </row>
    <row r="32" spans="3:54">
      <c r="P32" s="28"/>
      <c r="AC32" s="28"/>
    </row>
    <row r="33" spans="16:29">
      <c r="P33" s="28"/>
      <c r="AC33" s="28"/>
    </row>
    <row r="34" spans="16:29">
      <c r="P34" s="28"/>
      <c r="AC34" s="28"/>
    </row>
    <row r="35" spans="16:29">
      <c r="P35" s="28"/>
      <c r="AC35" s="28"/>
    </row>
    <row r="36" spans="16:29">
      <c r="P36" s="28"/>
      <c r="AC36" s="28"/>
    </row>
    <row r="37" spans="16:29">
      <c r="P37" s="28"/>
      <c r="AC37" s="28"/>
    </row>
    <row r="38" spans="16:29">
      <c r="P38" s="28"/>
      <c r="AC38" s="28"/>
    </row>
    <row r="39" spans="16:29">
      <c r="P39" s="28"/>
      <c r="AC39" s="28"/>
    </row>
    <row r="40" spans="16:29">
      <c r="P40" s="28"/>
      <c r="AC40" s="28"/>
    </row>
    <row r="41" spans="16:29">
      <c r="P41" s="28"/>
      <c r="AC41" s="28"/>
    </row>
    <row r="42" spans="16:29">
      <c r="P42" s="28"/>
      <c r="AC42" s="28"/>
    </row>
    <row r="43" spans="16:29">
      <c r="P43" s="28"/>
      <c r="AC43" s="28"/>
    </row>
    <row r="44" spans="16:29">
      <c r="P44" s="28"/>
      <c r="AC44" s="28"/>
    </row>
    <row r="45" spans="16:29">
      <c r="P45" s="28"/>
      <c r="AC45" s="28"/>
    </row>
    <row r="46" spans="16:29">
      <c r="P46" s="28"/>
      <c r="AC46" s="28"/>
    </row>
    <row r="47" spans="16:29">
      <c r="P47" s="28"/>
      <c r="AC47" s="28"/>
    </row>
    <row r="48" spans="16:29">
      <c r="P48" s="28"/>
      <c r="AC48" s="28"/>
    </row>
    <row r="49" spans="16:29">
      <c r="P49" s="28"/>
      <c r="AC49" s="28"/>
    </row>
    <row r="50" spans="16:29">
      <c r="P50" s="28"/>
      <c r="AC50" s="28"/>
    </row>
  </sheetData>
  <pageMargins left="0.511811024" right="0.511811024" top="0.78740157499999996" bottom="0.78740157499999996" header="0.31496062000000002" footer="0.31496062000000002"/>
  <pageSetup paperSize="9" orientation="portrait" horizontalDpi="4294967293" verticalDpi="4294967293" r:id="rId26"/>
  <drawing r:id="rId27"/>
  <legacyDrawing r:id="rId28"/>
  <tableParts count="1">
    <tablePart r:id="rId29"/>
  </tableParts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 xr2:uid="{141060A3-BFDB-412A-889B-AABE52392C24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Apoio!F11:F11</xm:f>
              <xm:sqref>F12</xm:sqref>
            </x14:sparkline>
            <x14:sparkline>
              <xm:f>Apoio!G11:G11</xm:f>
              <xm:sqref>G12</xm:sqref>
            </x14:sparkline>
            <x14:sparkline>
              <xm:f>Apoio!H11:H11</xm:f>
              <xm:sqref>H12</xm:sqref>
            </x14:sparkline>
            <x14:sparkline>
              <xm:f>Apoio!I11:I11</xm:f>
              <xm:sqref>I12</xm:sqref>
            </x14:sparkline>
            <x14:sparkline>
              <xm:f>Apoio!J11:J11</xm:f>
              <xm:sqref>J12</xm:sqref>
            </x14:sparkline>
          </x14:sparklines>
        </x14:sparklineGroup>
      </x14:sparklineGroups>
    </ext>
    <ext xmlns:x14="http://schemas.microsoft.com/office/spreadsheetml/2009/9/main" uri="{A8765BA9-456A-4dab-B4F3-ACF838C121DE}">
      <x14:slicerList>
        <x14:slicer r:id="rId30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46AF90-A2DD-43FC-8301-4ED41DB4BAFE}">
  <dimension ref="A1:P197"/>
  <sheetViews>
    <sheetView showGridLines="0" workbookViewId="0">
      <selection activeCell="F20" sqref="F20"/>
    </sheetView>
  </sheetViews>
  <sheetFormatPr defaultRowHeight="15"/>
  <cols>
    <col min="1" max="1" width="3" customWidth="1"/>
    <col min="2" max="2" width="4.85546875" bestFit="1" customWidth="1"/>
    <col min="3" max="3" width="10.7109375" bestFit="1" customWidth="1"/>
    <col min="4" max="4" width="6.140625" bestFit="1" customWidth="1"/>
    <col min="5" max="5" width="9.5703125" hidden="1" customWidth="1"/>
    <col min="6" max="6" width="82.7109375" bestFit="1" customWidth="1"/>
    <col min="7" max="7" width="6" bestFit="1" customWidth="1"/>
    <col min="8" max="8" width="3" customWidth="1"/>
    <col min="9" max="9" width="5.5703125" bestFit="1" customWidth="1"/>
    <col min="10" max="10" width="4.85546875" bestFit="1" customWidth="1"/>
    <col min="11" max="11" width="4.5703125" bestFit="1" customWidth="1"/>
    <col min="14" max="14" width="4.85546875" bestFit="1" customWidth="1"/>
    <col min="15" max="15" width="4.5703125" bestFit="1" customWidth="1"/>
    <col min="16" max="16" width="54.7109375" customWidth="1"/>
    <col min="17" max="17" width="4.85546875" bestFit="1" customWidth="1"/>
    <col min="18" max="18" width="4.5703125" bestFit="1" customWidth="1"/>
    <col min="19" max="19" width="53.5703125" bestFit="1" customWidth="1"/>
    <col min="21" max="21" width="40" bestFit="1" customWidth="1"/>
    <col min="22" max="22" width="6.140625" bestFit="1" customWidth="1"/>
    <col min="23" max="23" width="9.5703125" bestFit="1" customWidth="1"/>
  </cols>
  <sheetData>
    <row r="1" spans="1:16">
      <c r="A1" s="48"/>
      <c r="B1" s="48"/>
      <c r="C1" s="49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</row>
    <row r="2" spans="1:16">
      <c r="A2" s="48"/>
      <c r="B2" s="48"/>
      <c r="C2" s="49"/>
      <c r="D2" s="48"/>
      <c r="E2" s="48"/>
      <c r="F2" s="48"/>
      <c r="G2" s="48"/>
      <c r="H2" s="48"/>
      <c r="I2" s="48"/>
      <c r="J2" s="48"/>
      <c r="K2" s="48"/>
      <c r="L2" s="48"/>
      <c r="M2" s="48"/>
      <c r="N2" s="48"/>
      <c r="O2" s="48"/>
      <c r="P2" s="48"/>
    </row>
    <row r="3" spans="1:16" ht="23.25" customHeight="1">
      <c r="A3" s="48"/>
      <c r="B3" s="48"/>
      <c r="C3" s="49"/>
      <c r="D3" s="48"/>
      <c r="E3" s="48"/>
      <c r="F3" s="48"/>
      <c r="G3" s="48"/>
      <c r="H3" s="48"/>
      <c r="I3" s="48"/>
      <c r="J3" s="48"/>
      <c r="K3" s="48"/>
      <c r="L3" s="48"/>
      <c r="M3" s="48"/>
      <c r="N3" s="48"/>
      <c r="O3" s="48"/>
      <c r="P3" s="48"/>
    </row>
    <row r="4" spans="1:16" ht="121.5" customHeight="1">
      <c r="A4" s="48"/>
      <c r="B4" s="48"/>
      <c r="C4" s="48"/>
      <c r="D4" s="48"/>
      <c r="E4" s="48"/>
      <c r="F4" s="48"/>
      <c r="G4" s="48"/>
      <c r="H4" s="48"/>
      <c r="I4" s="48"/>
      <c r="J4" s="48"/>
      <c r="K4" s="48"/>
      <c r="L4" s="48"/>
      <c r="M4" s="48"/>
      <c r="N4" s="48"/>
      <c r="O4" s="48"/>
      <c r="P4" s="48"/>
    </row>
    <row r="5" spans="1:16" hidden="1">
      <c r="A5" s="48"/>
      <c r="B5" s="48"/>
      <c r="C5" s="50" t="s">
        <v>586</v>
      </c>
      <c r="D5" s="48"/>
      <c r="E5" s="48"/>
      <c r="F5" s="48"/>
      <c r="G5" s="50" t="s">
        <v>585</v>
      </c>
      <c r="H5" s="48"/>
      <c r="I5" s="48"/>
      <c r="J5" s="48"/>
      <c r="K5" s="48"/>
      <c r="L5" s="48"/>
      <c r="M5" s="48"/>
      <c r="N5" s="48"/>
      <c r="O5" s="48"/>
      <c r="P5" s="48"/>
    </row>
    <row r="6" spans="1:16" ht="15.75" hidden="1" thickBot="1">
      <c r="A6" s="48"/>
      <c r="B6" s="48"/>
      <c r="C6" s="51" t="s">
        <v>409</v>
      </c>
      <c r="D6" s="52" t="s">
        <v>582</v>
      </c>
      <c r="E6" s="53" t="s">
        <v>583</v>
      </c>
      <c r="F6" s="48"/>
      <c r="G6" s="54" t="s">
        <v>584</v>
      </c>
      <c r="H6" s="54" t="s">
        <v>329</v>
      </c>
      <c r="I6" s="54" t="s">
        <v>331</v>
      </c>
      <c r="J6" s="54" t="s">
        <v>332</v>
      </c>
      <c r="K6" s="54" t="s">
        <v>330</v>
      </c>
      <c r="L6" s="54" t="s">
        <v>456</v>
      </c>
      <c r="M6" s="48"/>
      <c r="N6" s="48"/>
      <c r="O6" s="48"/>
      <c r="P6" s="48"/>
    </row>
    <row r="7" spans="1:16" hidden="1">
      <c r="A7" s="48"/>
      <c r="B7" s="48"/>
      <c r="C7" s="67" t="s">
        <v>454</v>
      </c>
      <c r="D7" s="103">
        <v>57</v>
      </c>
      <c r="E7" s="56">
        <v>0.5757575757575758</v>
      </c>
      <c r="F7" s="48"/>
      <c r="G7" s="57">
        <f>SUM(H7:L7)</f>
        <v>123</v>
      </c>
      <c r="H7" s="58">
        <v>27</v>
      </c>
      <c r="I7" s="58">
        <v>31</v>
      </c>
      <c r="J7" s="58">
        <v>24</v>
      </c>
      <c r="K7" s="58">
        <v>27</v>
      </c>
      <c r="L7" s="58">
        <v>14</v>
      </c>
      <c r="M7" s="48"/>
      <c r="N7" s="48"/>
      <c r="O7" s="48"/>
      <c r="P7" s="48"/>
    </row>
    <row r="8" spans="1:16" hidden="1">
      <c r="A8" s="48"/>
      <c r="B8" s="48"/>
      <c r="C8" s="68" t="s">
        <v>400</v>
      </c>
      <c r="D8" s="104">
        <v>36</v>
      </c>
      <c r="E8" s="69">
        <v>0.36363636363636365</v>
      </c>
      <c r="F8" s="48"/>
      <c r="G8" s="60">
        <f>SUM(H8:L8)</f>
        <v>115</v>
      </c>
      <c r="H8" s="61">
        <v>33</v>
      </c>
      <c r="I8" s="61">
        <v>25</v>
      </c>
      <c r="J8" s="61">
        <v>33</v>
      </c>
      <c r="K8" s="61">
        <v>24</v>
      </c>
      <c r="L8" s="61"/>
      <c r="M8" s="48"/>
      <c r="N8" s="48"/>
      <c r="O8" s="48"/>
      <c r="P8" s="48"/>
    </row>
    <row r="9" spans="1:16" ht="15.75" hidden="1" thickBot="1">
      <c r="A9" s="48"/>
      <c r="B9" s="48"/>
      <c r="C9" s="70" t="s">
        <v>401</v>
      </c>
      <c r="D9" s="104">
        <v>6</v>
      </c>
      <c r="E9" s="69">
        <v>6.0606060606060608E-2</v>
      </c>
      <c r="F9" s="48"/>
      <c r="G9" s="60">
        <f>SUM(H9:L9)</f>
        <v>19</v>
      </c>
      <c r="H9" s="61">
        <v>3</v>
      </c>
      <c r="I9" s="61">
        <v>5</v>
      </c>
      <c r="J9" s="61">
        <v>4</v>
      </c>
      <c r="K9" s="61">
        <v>4</v>
      </c>
      <c r="L9" s="61">
        <v>3</v>
      </c>
      <c r="M9" s="48"/>
      <c r="N9" s="48"/>
      <c r="O9" s="48"/>
      <c r="P9" s="48"/>
    </row>
    <row r="10" spans="1:16" ht="13.5" hidden="1" customHeight="1" thickBot="1">
      <c r="A10" s="48"/>
      <c r="B10" s="48"/>
      <c r="C10" s="55" t="s">
        <v>306</v>
      </c>
      <c r="D10" s="105">
        <v>99</v>
      </c>
      <c r="E10" s="59">
        <v>1</v>
      </c>
      <c r="F10" s="48"/>
      <c r="G10" s="54">
        <f>SUM(H10:L10)</f>
        <v>257</v>
      </c>
      <c r="H10" s="54">
        <f>SUM(H7:H9)</f>
        <v>63</v>
      </c>
      <c r="I10" s="54">
        <f t="shared" ref="I10:L10" si="0">SUM(I7:I9)</f>
        <v>61</v>
      </c>
      <c r="J10" s="54">
        <f t="shared" si="0"/>
        <v>61</v>
      </c>
      <c r="K10" s="54">
        <f t="shared" si="0"/>
        <v>55</v>
      </c>
      <c r="L10" s="54">
        <f t="shared" si="0"/>
        <v>17</v>
      </c>
      <c r="M10" s="48"/>
      <c r="N10" s="48"/>
      <c r="O10" s="48"/>
      <c r="P10" s="48"/>
    </row>
    <row r="11" spans="1:16">
      <c r="A11" s="48"/>
      <c r="B11" s="49"/>
      <c r="C11" s="48"/>
      <c r="D11" s="48"/>
      <c r="E11" s="48"/>
      <c r="F11" s="48"/>
      <c r="G11" s="48"/>
      <c r="H11" s="48"/>
      <c r="I11" s="48"/>
      <c r="J11" s="48"/>
      <c r="K11" s="48"/>
      <c r="L11" s="48"/>
      <c r="M11" s="48"/>
      <c r="N11" s="48"/>
      <c r="O11" s="48"/>
      <c r="P11" s="48"/>
    </row>
    <row r="12" spans="1:16" ht="36" customHeight="1">
      <c r="A12" s="62"/>
      <c r="B12" s="63"/>
      <c r="C12" s="62"/>
      <c r="D12" s="62"/>
      <c r="E12" s="62"/>
      <c r="F12" s="62"/>
      <c r="G12" s="62"/>
      <c r="H12" s="62"/>
      <c r="I12" s="62"/>
      <c r="J12" s="62"/>
      <c r="K12" s="62"/>
      <c r="L12" s="62"/>
      <c r="M12" s="62"/>
      <c r="N12" s="62"/>
      <c r="O12" s="62"/>
      <c r="P12" s="62"/>
    </row>
    <row r="13" spans="1:16">
      <c r="A13" s="45"/>
      <c r="B13" s="46"/>
      <c r="C13" s="45"/>
      <c r="D13" s="45"/>
      <c r="E13" s="45"/>
      <c r="F13" s="45"/>
      <c r="G13" s="45"/>
      <c r="H13" s="45"/>
      <c r="I13" s="45"/>
      <c r="J13" s="45"/>
      <c r="K13" s="45"/>
      <c r="L13" s="45"/>
      <c r="M13" s="45"/>
      <c r="N13" s="45"/>
      <c r="O13" s="45"/>
      <c r="P13" s="45"/>
    </row>
    <row r="14" spans="1:16">
      <c r="A14" s="45"/>
      <c r="B14" s="46"/>
      <c r="C14" s="45"/>
      <c r="D14" s="45"/>
      <c r="E14" s="45"/>
      <c r="F14" s="45"/>
      <c r="G14" s="45"/>
      <c r="H14" s="45"/>
      <c r="I14" s="45"/>
      <c r="J14" s="45"/>
      <c r="K14" s="45"/>
      <c r="L14" s="45"/>
      <c r="M14" s="45"/>
      <c r="N14" s="45"/>
      <c r="O14" s="45"/>
      <c r="P14" s="45"/>
    </row>
    <row r="15" spans="1:16">
      <c r="A15" s="45"/>
      <c r="B15" s="46"/>
      <c r="C15" s="45"/>
      <c r="D15" s="45"/>
      <c r="E15" s="45"/>
      <c r="F15" s="45"/>
      <c r="G15" s="45"/>
      <c r="H15" s="45"/>
      <c r="I15" s="45"/>
      <c r="J15" s="45"/>
      <c r="K15" s="45"/>
      <c r="L15" s="45"/>
      <c r="M15" s="45"/>
      <c r="N15" s="45"/>
      <c r="O15" s="45"/>
      <c r="P15" s="45"/>
    </row>
    <row r="16" spans="1:16">
      <c r="A16" s="45"/>
      <c r="B16" s="46"/>
      <c r="C16" s="45"/>
      <c r="D16" s="45"/>
      <c r="E16" s="45"/>
      <c r="F16" s="45"/>
      <c r="G16" s="45"/>
      <c r="H16" s="45"/>
      <c r="I16" s="45"/>
      <c r="J16" s="45"/>
      <c r="K16" s="45"/>
      <c r="L16" s="45"/>
      <c r="M16" s="45"/>
      <c r="N16" s="45"/>
      <c r="O16" s="45"/>
      <c r="P16" s="45"/>
    </row>
    <row r="17" spans="1:16">
      <c r="A17" s="45"/>
      <c r="B17" s="46"/>
      <c r="C17" s="45"/>
      <c r="D17" s="45"/>
      <c r="E17" s="45"/>
      <c r="F17" s="45"/>
      <c r="G17" s="45"/>
      <c r="H17" s="45"/>
      <c r="I17" s="45"/>
      <c r="J17" s="45"/>
      <c r="K17" s="45"/>
      <c r="L17" s="45"/>
      <c r="M17" s="45"/>
      <c r="N17" s="45"/>
      <c r="O17" s="45"/>
      <c r="P17" s="45"/>
    </row>
    <row r="18" spans="1:16">
      <c r="A18" s="45"/>
      <c r="B18" s="46"/>
      <c r="C18" s="45"/>
      <c r="D18" s="45"/>
      <c r="E18" s="45"/>
      <c r="F18" s="45"/>
      <c r="G18" s="45"/>
      <c r="H18" s="45"/>
      <c r="I18" s="45"/>
      <c r="J18" s="45"/>
      <c r="K18" s="45"/>
      <c r="L18" s="45"/>
      <c r="M18" s="45"/>
      <c r="N18" s="45"/>
      <c r="O18" s="45"/>
      <c r="P18" s="45"/>
    </row>
    <row r="19" spans="1:16">
      <c r="A19" s="45"/>
      <c r="B19" s="46"/>
      <c r="C19" s="45"/>
      <c r="D19" s="45"/>
      <c r="E19" s="45"/>
      <c r="F19" s="64" t="s">
        <v>587</v>
      </c>
      <c r="G19" s="64" t="s">
        <v>594</v>
      </c>
      <c r="H19" s="45"/>
      <c r="I19" s="45"/>
      <c r="J19" s="45"/>
      <c r="K19" s="45"/>
      <c r="L19" s="45"/>
      <c r="M19" s="45"/>
      <c r="N19" s="45"/>
      <c r="O19" s="45"/>
      <c r="P19" s="45"/>
    </row>
    <row r="20" spans="1:16">
      <c r="A20" s="45"/>
      <c r="B20" s="46"/>
      <c r="C20" s="45"/>
      <c r="D20" s="45"/>
      <c r="E20" s="45"/>
      <c r="F20" s="65" t="s">
        <v>591</v>
      </c>
      <c r="G20" s="112">
        <v>5</v>
      </c>
      <c r="H20" s="45"/>
      <c r="I20" s="45"/>
      <c r="J20" s="45"/>
      <c r="K20" s="45"/>
      <c r="L20" s="45"/>
      <c r="M20" s="45"/>
      <c r="N20" s="45"/>
      <c r="O20" s="45"/>
      <c r="P20" s="45"/>
    </row>
    <row r="21" spans="1:16">
      <c r="A21" s="45"/>
      <c r="B21" s="46"/>
      <c r="C21" s="45"/>
      <c r="D21" s="45"/>
      <c r="E21" s="45"/>
      <c r="F21" s="66" t="s">
        <v>577</v>
      </c>
      <c r="G21" s="112">
        <v>1</v>
      </c>
      <c r="H21" s="45"/>
      <c r="I21" s="45"/>
      <c r="J21" s="45"/>
      <c r="K21" s="45"/>
      <c r="L21" s="45"/>
      <c r="M21" s="45"/>
      <c r="N21" s="45"/>
      <c r="O21" s="45"/>
      <c r="P21" s="45"/>
    </row>
    <row r="22" spans="1:16">
      <c r="A22" s="45"/>
      <c r="B22" s="47"/>
      <c r="C22" s="45"/>
      <c r="D22" s="45"/>
      <c r="E22" s="45"/>
      <c r="F22" s="66" t="s">
        <v>578</v>
      </c>
      <c r="G22" s="112">
        <v>1</v>
      </c>
      <c r="H22" s="45"/>
      <c r="I22" s="45"/>
      <c r="J22" s="45"/>
      <c r="K22" s="45"/>
      <c r="L22" s="45"/>
      <c r="M22" s="45"/>
      <c r="N22" s="45"/>
      <c r="O22" s="45"/>
      <c r="P22" s="45"/>
    </row>
    <row r="23" spans="1:16">
      <c r="A23" s="45"/>
      <c r="B23" s="46"/>
      <c r="C23" s="45"/>
      <c r="D23" s="45"/>
      <c r="E23" s="45"/>
      <c r="F23" s="66" t="s">
        <v>581</v>
      </c>
      <c r="G23" s="112">
        <v>1</v>
      </c>
      <c r="H23" s="45"/>
      <c r="I23" s="45"/>
      <c r="J23" s="45"/>
      <c r="K23" s="45"/>
      <c r="L23" s="45"/>
      <c r="M23" s="45"/>
      <c r="N23" s="45"/>
      <c r="O23" s="45"/>
      <c r="P23" s="45"/>
    </row>
    <row r="24" spans="1:16">
      <c r="A24" s="45"/>
      <c r="B24" s="46"/>
      <c r="C24" s="45"/>
      <c r="D24" s="45"/>
      <c r="E24" s="45"/>
      <c r="F24" s="66" t="s">
        <v>551</v>
      </c>
      <c r="G24" s="112">
        <v>1</v>
      </c>
      <c r="H24" s="45"/>
      <c r="I24" s="45"/>
      <c r="J24" s="45"/>
      <c r="K24" s="45"/>
      <c r="L24" s="45"/>
      <c r="M24" s="45"/>
      <c r="N24" s="45"/>
      <c r="O24" s="45"/>
      <c r="P24" s="45"/>
    </row>
    <row r="25" spans="1:16">
      <c r="A25" s="45"/>
      <c r="B25" s="46"/>
      <c r="C25" s="45"/>
      <c r="D25" s="45"/>
      <c r="E25" s="45"/>
      <c r="F25" s="66" t="s">
        <v>553</v>
      </c>
      <c r="G25" s="112">
        <v>1</v>
      </c>
      <c r="H25" s="45"/>
      <c r="I25" s="45"/>
      <c r="J25" s="45"/>
      <c r="K25" s="45"/>
      <c r="L25" s="45"/>
      <c r="M25" s="45"/>
      <c r="N25" s="45"/>
      <c r="O25" s="45"/>
      <c r="P25" s="45"/>
    </row>
    <row r="26" spans="1:16">
      <c r="A26" s="45"/>
      <c r="B26" s="46"/>
      <c r="C26" s="45"/>
      <c r="D26" s="45"/>
      <c r="E26" s="45"/>
      <c r="F26" s="65" t="s">
        <v>590</v>
      </c>
      <c r="G26" s="112">
        <v>8</v>
      </c>
      <c r="H26" s="45"/>
      <c r="I26" s="45"/>
      <c r="J26" s="45"/>
      <c r="K26" s="45"/>
      <c r="L26" s="45"/>
      <c r="M26" s="45"/>
      <c r="N26" s="45"/>
      <c r="O26" s="45"/>
      <c r="P26" s="45"/>
    </row>
    <row r="27" spans="1:16">
      <c r="A27" s="45"/>
      <c r="B27" s="46"/>
      <c r="C27" s="45"/>
      <c r="D27" s="45"/>
      <c r="E27" s="45"/>
      <c r="F27" s="66" t="s">
        <v>580</v>
      </c>
      <c r="G27" s="112">
        <v>1</v>
      </c>
      <c r="H27" s="45"/>
      <c r="I27" s="45"/>
      <c r="J27" s="45"/>
      <c r="K27" s="45"/>
      <c r="L27" s="45"/>
      <c r="M27" s="45"/>
      <c r="N27" s="45"/>
      <c r="O27" s="45"/>
      <c r="P27" s="45"/>
    </row>
    <row r="28" spans="1:16">
      <c r="A28" s="45"/>
      <c r="B28" s="46"/>
      <c r="C28" s="45"/>
      <c r="D28" s="45"/>
      <c r="E28" s="45"/>
      <c r="F28" s="66" t="s">
        <v>558</v>
      </c>
      <c r="G28" s="112">
        <v>1</v>
      </c>
      <c r="H28" s="45"/>
      <c r="I28" s="45"/>
      <c r="J28" s="45"/>
      <c r="K28" s="45"/>
      <c r="L28" s="45"/>
      <c r="M28" s="45"/>
      <c r="N28" s="45"/>
      <c r="O28" s="45"/>
      <c r="P28" s="45"/>
    </row>
    <row r="29" spans="1:16">
      <c r="A29" s="45"/>
      <c r="B29" s="46"/>
      <c r="C29" s="45"/>
      <c r="D29" s="45"/>
      <c r="E29" s="45"/>
      <c r="F29" s="66" t="s">
        <v>548</v>
      </c>
      <c r="G29" s="112">
        <v>1</v>
      </c>
      <c r="H29" s="45"/>
      <c r="I29" s="45"/>
      <c r="J29" s="45"/>
      <c r="K29" s="45"/>
      <c r="L29" s="45"/>
      <c r="M29" s="45"/>
      <c r="N29" s="45"/>
      <c r="O29" s="45"/>
      <c r="P29" s="45"/>
    </row>
    <row r="30" spans="1:16">
      <c r="A30" s="45"/>
      <c r="B30" s="46"/>
      <c r="C30" s="45"/>
      <c r="D30" s="45"/>
      <c r="E30" s="45"/>
      <c r="F30" s="66" t="s">
        <v>565</v>
      </c>
      <c r="G30" s="112">
        <v>1</v>
      </c>
      <c r="H30" s="45"/>
      <c r="I30" s="45"/>
      <c r="J30" s="45"/>
      <c r="K30" s="45"/>
      <c r="L30" s="45"/>
      <c r="M30" s="45"/>
      <c r="N30" s="45"/>
      <c r="O30" s="45"/>
      <c r="P30" s="45"/>
    </row>
    <row r="31" spans="1:16">
      <c r="A31" s="45"/>
      <c r="B31" s="46"/>
      <c r="C31" s="45"/>
      <c r="D31" s="45"/>
      <c r="E31" s="45"/>
      <c r="F31" s="66" t="s">
        <v>560</v>
      </c>
      <c r="G31" s="112">
        <v>1</v>
      </c>
      <c r="H31" s="45"/>
      <c r="I31" s="45"/>
      <c r="J31" s="45"/>
      <c r="K31" s="45"/>
      <c r="L31" s="45"/>
      <c r="M31" s="45"/>
      <c r="N31" s="45"/>
      <c r="O31" s="45"/>
      <c r="P31" s="45"/>
    </row>
    <row r="32" spans="1:16">
      <c r="A32" s="45"/>
      <c r="B32" s="46"/>
      <c r="C32" s="45"/>
      <c r="D32" s="45"/>
      <c r="E32" s="45"/>
      <c r="F32" s="66" t="s">
        <v>574</v>
      </c>
      <c r="G32" s="112">
        <v>1</v>
      </c>
      <c r="H32" s="45"/>
      <c r="I32" s="45"/>
      <c r="J32" s="45"/>
      <c r="K32" s="45"/>
      <c r="L32" s="45"/>
      <c r="M32" s="45"/>
      <c r="N32" s="45"/>
      <c r="O32" s="45"/>
      <c r="P32" s="45"/>
    </row>
    <row r="33" spans="1:16">
      <c r="A33" s="45"/>
      <c r="B33" s="46"/>
      <c r="C33" s="45"/>
      <c r="D33" s="45"/>
      <c r="E33" s="45"/>
      <c r="F33" s="66" t="s">
        <v>573</v>
      </c>
      <c r="G33" s="112">
        <v>1</v>
      </c>
      <c r="H33" s="45"/>
      <c r="I33" s="45"/>
      <c r="J33" s="45"/>
      <c r="K33" s="45"/>
      <c r="L33" s="45"/>
      <c r="M33" s="45"/>
      <c r="N33" s="45"/>
      <c r="O33" s="45"/>
      <c r="P33" s="45"/>
    </row>
    <row r="34" spans="1:16">
      <c r="A34" s="45"/>
      <c r="B34" s="46"/>
      <c r="C34" s="45"/>
      <c r="D34" s="45"/>
      <c r="E34" s="45"/>
      <c r="F34" s="66" t="s">
        <v>576</v>
      </c>
      <c r="G34" s="112">
        <v>1</v>
      </c>
      <c r="H34" s="45"/>
      <c r="I34" s="45"/>
      <c r="J34" s="45"/>
      <c r="K34" s="45"/>
      <c r="L34" s="45"/>
      <c r="M34" s="45"/>
      <c r="N34" s="45"/>
      <c r="O34" s="45"/>
      <c r="P34" s="45"/>
    </row>
    <row r="35" spans="1:16">
      <c r="A35" s="45"/>
      <c r="B35" s="46"/>
      <c r="C35" s="45"/>
      <c r="D35" s="45"/>
      <c r="E35" s="45"/>
      <c r="F35" s="65" t="s">
        <v>589</v>
      </c>
      <c r="G35" s="112">
        <v>13</v>
      </c>
      <c r="H35" s="45"/>
      <c r="I35" s="45"/>
      <c r="J35" s="45"/>
      <c r="K35" s="45"/>
      <c r="L35" s="45"/>
      <c r="M35" s="45"/>
      <c r="N35" s="45"/>
      <c r="O35" s="45"/>
      <c r="P35" s="45"/>
    </row>
    <row r="36" spans="1:16">
      <c r="A36" s="45"/>
      <c r="B36" s="46"/>
      <c r="C36" s="45"/>
      <c r="D36" s="45"/>
      <c r="E36" s="45"/>
      <c r="F36" s="66" t="s">
        <v>547</v>
      </c>
      <c r="G36" s="112">
        <v>1</v>
      </c>
      <c r="H36" s="45"/>
      <c r="I36" s="45"/>
      <c r="J36" s="45"/>
      <c r="K36" s="45"/>
      <c r="L36" s="45"/>
      <c r="M36" s="45"/>
      <c r="N36" s="45"/>
      <c r="O36" s="45"/>
      <c r="P36" s="45"/>
    </row>
    <row r="37" spans="1:16">
      <c r="A37" s="45"/>
      <c r="B37" s="46"/>
      <c r="C37" s="45"/>
      <c r="D37" s="45"/>
      <c r="E37" s="45"/>
      <c r="F37" s="66" t="s">
        <v>571</v>
      </c>
      <c r="G37" s="112">
        <v>1</v>
      </c>
      <c r="H37" s="45"/>
      <c r="I37" s="45"/>
      <c r="J37" s="45"/>
      <c r="K37" s="45"/>
      <c r="L37" s="45"/>
      <c r="M37" s="45"/>
      <c r="N37" s="45"/>
      <c r="O37" s="45"/>
      <c r="P37" s="45"/>
    </row>
    <row r="38" spans="1:16">
      <c r="A38" s="45"/>
      <c r="B38" s="46"/>
      <c r="C38" s="45"/>
      <c r="D38" s="45"/>
      <c r="E38" s="45"/>
      <c r="F38" s="66" t="s">
        <v>554</v>
      </c>
      <c r="G38" s="112">
        <v>1</v>
      </c>
      <c r="H38" s="45"/>
      <c r="I38" s="45"/>
      <c r="J38" s="45"/>
      <c r="K38" s="45"/>
      <c r="L38" s="45"/>
      <c r="M38" s="45"/>
      <c r="N38" s="45"/>
      <c r="O38" s="45"/>
      <c r="P38" s="45"/>
    </row>
    <row r="39" spans="1:16">
      <c r="A39" s="45"/>
      <c r="B39" s="46"/>
      <c r="C39" s="45"/>
      <c r="D39" s="45"/>
      <c r="E39" s="45"/>
      <c r="F39" s="66" t="s">
        <v>579</v>
      </c>
      <c r="G39" s="112">
        <v>1</v>
      </c>
      <c r="H39" s="45"/>
      <c r="I39" s="45"/>
      <c r="J39" s="45"/>
      <c r="K39" s="45"/>
      <c r="L39" s="45"/>
      <c r="M39" s="45"/>
      <c r="N39" s="45"/>
      <c r="O39" s="45"/>
      <c r="P39" s="45"/>
    </row>
    <row r="40" spans="1:16">
      <c r="A40" s="45"/>
      <c r="B40" s="46"/>
      <c r="C40" s="45"/>
      <c r="D40" s="45"/>
      <c r="E40" s="45"/>
      <c r="F40" s="66" t="s">
        <v>549</v>
      </c>
      <c r="G40" s="112">
        <v>1</v>
      </c>
      <c r="H40" s="45"/>
      <c r="I40" s="45"/>
      <c r="J40" s="45"/>
      <c r="K40" s="45"/>
      <c r="L40" s="45"/>
      <c r="M40" s="45"/>
      <c r="N40" s="45"/>
      <c r="O40" s="45"/>
      <c r="P40" s="45"/>
    </row>
    <row r="41" spans="1:16">
      <c r="A41" s="45"/>
      <c r="B41" s="46"/>
      <c r="C41" s="45"/>
      <c r="D41" s="45"/>
      <c r="E41" s="45"/>
      <c r="F41" s="66" t="s">
        <v>566</v>
      </c>
      <c r="G41" s="112">
        <v>1</v>
      </c>
      <c r="H41" s="45"/>
      <c r="I41" s="45"/>
      <c r="J41" s="45"/>
      <c r="K41" s="45"/>
      <c r="L41" s="45"/>
      <c r="M41" s="45"/>
      <c r="N41" s="45"/>
      <c r="O41" s="45"/>
      <c r="P41" s="45"/>
    </row>
    <row r="42" spans="1:16">
      <c r="A42" s="45"/>
      <c r="B42" s="46"/>
      <c r="C42" s="45"/>
      <c r="D42" s="45"/>
      <c r="E42" s="45"/>
      <c r="F42" s="66" t="s">
        <v>555</v>
      </c>
      <c r="G42" s="112">
        <v>1</v>
      </c>
      <c r="H42" s="45"/>
      <c r="I42" s="45"/>
      <c r="J42" s="45"/>
      <c r="K42" s="45"/>
      <c r="L42" s="45"/>
      <c r="M42" s="45"/>
      <c r="N42" s="45"/>
      <c r="O42" s="45"/>
      <c r="P42" s="45"/>
    </row>
    <row r="43" spans="1:16">
      <c r="A43" s="45"/>
      <c r="B43" s="46"/>
      <c r="C43" s="45"/>
      <c r="D43" s="45"/>
      <c r="E43" s="45"/>
      <c r="F43" s="66" t="s">
        <v>569</v>
      </c>
      <c r="G43" s="112">
        <v>1</v>
      </c>
      <c r="H43" s="45"/>
      <c r="I43" s="45"/>
      <c r="J43" s="45"/>
      <c r="K43" s="45"/>
      <c r="L43" s="45"/>
      <c r="M43" s="45"/>
      <c r="N43" s="45"/>
      <c r="O43" s="45"/>
      <c r="P43" s="45"/>
    </row>
    <row r="44" spans="1:16">
      <c r="A44" s="45"/>
      <c r="B44" s="46"/>
      <c r="C44" s="45"/>
      <c r="D44" s="45"/>
      <c r="E44" s="45"/>
      <c r="F44" s="66" t="s">
        <v>570</v>
      </c>
      <c r="G44" s="112">
        <v>1</v>
      </c>
      <c r="H44" s="45"/>
      <c r="I44" s="45"/>
      <c r="J44" s="45"/>
      <c r="K44" s="45"/>
      <c r="L44" s="45"/>
      <c r="M44" s="45"/>
      <c r="N44" s="45"/>
      <c r="O44" s="45"/>
      <c r="P44" s="45"/>
    </row>
    <row r="45" spans="1:16">
      <c r="A45" s="45"/>
      <c r="B45" s="46"/>
      <c r="C45" s="45"/>
      <c r="D45" s="45"/>
      <c r="E45" s="45"/>
      <c r="F45" s="66" t="s">
        <v>557</v>
      </c>
      <c r="G45" s="112">
        <v>1</v>
      </c>
      <c r="H45" s="45"/>
      <c r="I45" s="45"/>
      <c r="J45" s="45"/>
      <c r="K45" s="45"/>
      <c r="L45" s="45"/>
      <c r="M45" s="45"/>
      <c r="N45" s="45"/>
      <c r="O45" s="45"/>
      <c r="P45" s="45"/>
    </row>
    <row r="46" spans="1:16">
      <c r="A46" s="45"/>
      <c r="B46" s="46"/>
      <c r="C46" s="45"/>
      <c r="D46" s="45"/>
      <c r="E46" s="45"/>
      <c r="F46" s="66" t="s">
        <v>561</v>
      </c>
      <c r="G46" s="112">
        <v>1</v>
      </c>
      <c r="H46" s="45"/>
      <c r="I46" s="45"/>
      <c r="J46" s="45"/>
      <c r="K46" s="45"/>
      <c r="L46" s="45"/>
      <c r="M46" s="45"/>
      <c r="N46" s="45"/>
      <c r="O46" s="45"/>
      <c r="P46" s="45"/>
    </row>
    <row r="47" spans="1:16">
      <c r="A47" s="45"/>
      <c r="B47" s="46"/>
      <c r="C47" s="45"/>
      <c r="D47" s="45"/>
      <c r="E47" s="45"/>
      <c r="F47" s="66" t="s">
        <v>572</v>
      </c>
      <c r="G47" s="112">
        <v>1</v>
      </c>
      <c r="H47" s="45"/>
      <c r="I47" s="45"/>
      <c r="J47" s="45"/>
      <c r="K47" s="45"/>
      <c r="L47" s="45"/>
      <c r="M47" s="45"/>
      <c r="N47" s="45"/>
      <c r="O47" s="45"/>
      <c r="P47" s="45"/>
    </row>
    <row r="48" spans="1:16">
      <c r="A48" s="45"/>
      <c r="B48" s="46"/>
      <c r="C48" s="45"/>
      <c r="D48" s="45"/>
      <c r="E48" s="45"/>
      <c r="F48" s="66" t="s">
        <v>550</v>
      </c>
      <c r="G48" s="112">
        <v>1</v>
      </c>
      <c r="H48" s="45"/>
      <c r="I48" s="45"/>
      <c r="J48" s="45"/>
      <c r="K48" s="45"/>
      <c r="L48" s="45"/>
      <c r="M48" s="45"/>
      <c r="N48" s="45"/>
      <c r="O48" s="45"/>
      <c r="P48" s="45"/>
    </row>
    <row r="49" spans="1:16">
      <c r="A49" s="45"/>
      <c r="B49" s="46"/>
      <c r="C49" s="45"/>
      <c r="D49" s="45"/>
      <c r="E49" s="45"/>
      <c r="F49" s="65" t="s">
        <v>593</v>
      </c>
      <c r="G49" s="112">
        <v>2</v>
      </c>
      <c r="H49" s="45"/>
      <c r="I49" s="45"/>
      <c r="J49" s="45"/>
      <c r="K49" s="45"/>
      <c r="L49" s="45"/>
      <c r="M49" s="45"/>
      <c r="N49" s="45"/>
      <c r="O49" s="45"/>
      <c r="P49" s="45"/>
    </row>
    <row r="50" spans="1:16">
      <c r="A50" s="45"/>
      <c r="B50" s="46"/>
      <c r="C50" s="45"/>
      <c r="D50" s="45"/>
      <c r="E50" s="45"/>
      <c r="F50" s="66" t="s">
        <v>556</v>
      </c>
      <c r="G50" s="112">
        <v>1</v>
      </c>
      <c r="H50" s="45"/>
      <c r="I50" s="45"/>
      <c r="J50" s="45"/>
      <c r="K50" s="45"/>
      <c r="L50" s="45"/>
      <c r="M50" s="45"/>
      <c r="N50" s="45"/>
      <c r="O50" s="45"/>
      <c r="P50" s="45"/>
    </row>
    <row r="51" spans="1:16">
      <c r="A51" s="45"/>
      <c r="B51" s="46"/>
      <c r="C51" s="45"/>
      <c r="D51" s="45"/>
      <c r="E51" s="45"/>
      <c r="F51" s="66" t="s">
        <v>564</v>
      </c>
      <c r="G51" s="112">
        <v>1</v>
      </c>
      <c r="H51" s="45"/>
      <c r="I51" s="45"/>
      <c r="J51" s="45"/>
      <c r="K51" s="45"/>
      <c r="L51" s="45"/>
      <c r="M51" s="45"/>
      <c r="N51" s="45"/>
      <c r="O51" s="45"/>
      <c r="P51" s="45"/>
    </row>
    <row r="52" spans="1:16">
      <c r="A52" s="45"/>
      <c r="B52" s="46"/>
      <c r="C52" s="45"/>
      <c r="D52" s="45"/>
      <c r="E52" s="45"/>
      <c r="F52" s="65" t="s">
        <v>592</v>
      </c>
      <c r="G52" s="112">
        <v>7</v>
      </c>
      <c r="H52" s="45"/>
      <c r="I52" s="45"/>
      <c r="J52" s="45"/>
      <c r="K52" s="45"/>
      <c r="L52" s="45"/>
      <c r="M52" s="45"/>
      <c r="N52" s="45"/>
      <c r="O52" s="45"/>
      <c r="P52" s="45"/>
    </row>
    <row r="53" spans="1:16">
      <c r="A53" s="45"/>
      <c r="B53" s="46"/>
      <c r="C53" s="45"/>
      <c r="D53" s="45"/>
      <c r="E53" s="45"/>
      <c r="F53" s="66" t="s">
        <v>559</v>
      </c>
      <c r="G53" s="112">
        <v>1</v>
      </c>
      <c r="H53" s="45"/>
      <c r="I53" s="45"/>
      <c r="J53" s="45"/>
      <c r="K53" s="45"/>
      <c r="L53" s="45"/>
      <c r="M53" s="45"/>
      <c r="N53" s="45"/>
      <c r="O53" s="45"/>
      <c r="P53" s="45"/>
    </row>
    <row r="54" spans="1:16">
      <c r="A54" s="45"/>
      <c r="B54" s="46"/>
      <c r="C54" s="45"/>
      <c r="D54" s="45"/>
      <c r="E54" s="45"/>
      <c r="F54" s="66" t="s">
        <v>562</v>
      </c>
      <c r="G54" s="112">
        <v>1</v>
      </c>
      <c r="H54" s="45"/>
      <c r="I54" s="45"/>
      <c r="J54" s="45"/>
      <c r="K54" s="45"/>
      <c r="L54" s="45"/>
      <c r="M54" s="45"/>
      <c r="N54" s="45"/>
      <c r="O54" s="45"/>
      <c r="P54" s="45"/>
    </row>
    <row r="55" spans="1:16">
      <c r="A55" s="45"/>
      <c r="B55" s="46"/>
      <c r="C55" s="45"/>
      <c r="D55" s="45"/>
      <c r="E55" s="45"/>
      <c r="F55" s="66" t="s">
        <v>563</v>
      </c>
      <c r="G55" s="112">
        <v>1</v>
      </c>
      <c r="H55" s="45"/>
      <c r="I55" s="45"/>
      <c r="J55" s="45"/>
      <c r="K55" s="45"/>
      <c r="L55" s="45"/>
      <c r="M55" s="45"/>
      <c r="N55" s="45"/>
      <c r="O55" s="45"/>
      <c r="P55" s="45"/>
    </row>
    <row r="56" spans="1:16">
      <c r="A56" s="45"/>
      <c r="B56" s="46"/>
      <c r="C56" s="45"/>
      <c r="D56" s="45"/>
      <c r="E56" s="45"/>
      <c r="F56" s="66" t="s">
        <v>568</v>
      </c>
      <c r="G56" s="112">
        <v>1</v>
      </c>
      <c r="H56" s="45"/>
      <c r="I56" s="45"/>
      <c r="J56" s="45"/>
      <c r="K56" s="45"/>
      <c r="L56" s="45"/>
      <c r="M56" s="45"/>
      <c r="N56" s="45"/>
      <c r="O56" s="45"/>
      <c r="P56" s="45"/>
    </row>
    <row r="57" spans="1:16">
      <c r="A57" s="45"/>
      <c r="B57" s="46"/>
      <c r="C57" s="45"/>
      <c r="D57" s="45"/>
      <c r="E57" s="45"/>
      <c r="F57" s="66" t="s">
        <v>552</v>
      </c>
      <c r="G57" s="112">
        <v>1</v>
      </c>
      <c r="H57" s="45"/>
      <c r="I57" s="45"/>
      <c r="J57" s="45"/>
      <c r="K57" s="45"/>
      <c r="L57" s="45"/>
      <c r="M57" s="45"/>
      <c r="N57" s="45"/>
      <c r="O57" s="45"/>
      <c r="P57" s="45"/>
    </row>
    <row r="58" spans="1:16">
      <c r="A58" s="45"/>
      <c r="B58" s="46"/>
      <c r="C58" s="45"/>
      <c r="D58" s="45"/>
      <c r="E58" s="45"/>
      <c r="F58" s="66" t="s">
        <v>575</v>
      </c>
      <c r="G58" s="112">
        <v>1</v>
      </c>
      <c r="H58" s="45"/>
      <c r="I58" s="45"/>
      <c r="J58" s="45"/>
      <c r="K58" s="45"/>
      <c r="L58" s="45"/>
      <c r="M58" s="45"/>
      <c r="N58" s="45"/>
      <c r="O58" s="45"/>
      <c r="P58" s="45"/>
    </row>
    <row r="59" spans="1:16">
      <c r="A59" s="45"/>
      <c r="B59" s="46"/>
      <c r="C59" s="45"/>
      <c r="D59" s="45"/>
      <c r="E59" s="45"/>
      <c r="F59" s="66" t="s">
        <v>567</v>
      </c>
      <c r="G59" s="112">
        <v>1</v>
      </c>
      <c r="H59" s="45"/>
      <c r="I59" s="45"/>
      <c r="J59" s="45"/>
      <c r="K59" s="45"/>
      <c r="L59" s="45"/>
      <c r="M59" s="45"/>
      <c r="N59" s="45"/>
      <c r="O59" s="45"/>
      <c r="P59" s="45"/>
    </row>
    <row r="60" spans="1:16">
      <c r="F60" s="65" t="s">
        <v>306</v>
      </c>
      <c r="G60" s="112">
        <v>35</v>
      </c>
    </row>
    <row r="97" ht="15.75" thickBot="1"/>
    <row r="98" ht="15.75" thickBot="1"/>
    <row r="112" ht="15.75" thickBot="1"/>
    <row r="113" ht="15.75" thickBot="1"/>
    <row r="196" ht="15.75" thickBot="1"/>
    <row r="197" ht="15.75" thickBot="1"/>
  </sheetData>
  <sheetProtection sheet="1" selectLockedCells="1" pivotTables="0"/>
  <pageMargins left="0.511811024" right="0.511811024" top="0.78740157499999996" bottom="0.78740157499999996" header="0.31496062000000002" footer="0.31496062000000002"/>
  <pageSetup paperSize="9" orientation="portrait" horizontalDpi="4294967293" verticalDpi="4294967293" r:id="rId3"/>
  <drawing r:id="rId4"/>
  <extLst>
    <ext xmlns:x14="http://schemas.microsoft.com/office/spreadsheetml/2009/9/main" uri="{A8765BA9-456A-4dab-B4F3-ACF838C121DE}">
      <x14:slicerList>
        <x14:slicer r:id="rId5"/>
      </x14:slicerList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36E0EE-47E8-464F-9B73-A5A92B99BE86}">
  <dimension ref="A1:T201"/>
  <sheetViews>
    <sheetView workbookViewId="0">
      <selection activeCell="A18" sqref="A18:T18"/>
    </sheetView>
  </sheetViews>
  <sheetFormatPr defaultRowHeight="15"/>
  <cols>
    <col min="1" max="1" width="11.7109375" customWidth="1"/>
    <col min="2" max="2" width="28.5703125" customWidth="1"/>
    <col min="3" max="3" width="14.28515625" customWidth="1"/>
    <col min="4" max="4" width="15.85546875" customWidth="1"/>
    <col min="5" max="5" width="18.7109375" customWidth="1"/>
    <col min="6" max="6" width="9.28515625" customWidth="1"/>
    <col min="7" max="7" width="2.5703125" customWidth="1"/>
    <col min="8" max="8" width="1.7109375" customWidth="1"/>
    <col min="9" max="9" width="1.85546875" customWidth="1"/>
    <col min="10" max="10" width="5.5703125" customWidth="1"/>
    <col min="11" max="11" width="4.5703125" customWidth="1"/>
    <col min="12" max="13" width="1.7109375" customWidth="1"/>
    <col min="14" max="14" width="2" customWidth="1"/>
    <col min="15" max="15" width="4.7109375" customWidth="1"/>
    <col min="16" max="16" width="1.5703125" customWidth="1"/>
    <col min="17" max="17" width="1.7109375" customWidth="1"/>
    <col min="18" max="18" width="1.85546875" customWidth="1"/>
    <col min="19" max="19" width="0.85546875" customWidth="1"/>
    <col min="20" max="20" width="11.140625" customWidth="1"/>
  </cols>
  <sheetData>
    <row r="1" spans="1:20" ht="60" customHeight="1">
      <c r="A1" s="98" t="s">
        <v>717</v>
      </c>
      <c r="B1" s="98"/>
      <c r="C1" s="98"/>
      <c r="D1" s="98"/>
      <c r="E1" s="98"/>
      <c r="F1" s="98"/>
      <c r="G1" s="98"/>
      <c r="H1" s="98"/>
      <c r="I1" s="98"/>
      <c r="J1" s="98"/>
      <c r="K1" s="98"/>
      <c r="L1" s="98"/>
      <c r="M1" s="98"/>
      <c r="N1" s="98"/>
      <c r="O1" s="98"/>
      <c r="P1" s="98"/>
      <c r="Q1" s="98"/>
      <c r="R1" s="98"/>
      <c r="S1" s="98"/>
      <c r="T1" s="98"/>
    </row>
    <row r="2" spans="1:20" ht="12.95" customHeight="1">
      <c r="A2" s="72"/>
      <c r="B2" s="72"/>
      <c r="C2" s="72"/>
      <c r="D2" s="72"/>
      <c r="E2" s="72"/>
      <c r="F2" s="72"/>
      <c r="G2" s="72"/>
      <c r="H2" s="72"/>
      <c r="I2" s="72"/>
      <c r="J2" s="72"/>
      <c r="K2" s="72"/>
      <c r="L2" s="72"/>
      <c r="M2" s="72"/>
      <c r="N2" s="72"/>
      <c r="O2" s="72"/>
      <c r="P2" s="72"/>
      <c r="Q2" s="72"/>
      <c r="R2" s="72"/>
      <c r="S2" s="72"/>
      <c r="T2" s="72"/>
    </row>
    <row r="3" spans="1:20" ht="9" customHeight="1">
      <c r="A3" s="72"/>
      <c r="B3" s="72"/>
      <c r="C3" s="72"/>
      <c r="D3" s="72"/>
      <c r="E3" s="72"/>
      <c r="F3" s="72"/>
      <c r="G3" s="72"/>
      <c r="H3" s="73"/>
      <c r="I3" s="72"/>
      <c r="J3" s="99" t="s">
        <v>718</v>
      </c>
      <c r="K3" s="99"/>
      <c r="L3" s="74"/>
      <c r="M3" s="72"/>
      <c r="N3" s="99" t="s">
        <v>719</v>
      </c>
      <c r="O3" s="99"/>
      <c r="P3" s="72"/>
      <c r="Q3" s="75"/>
      <c r="R3" s="72"/>
      <c r="S3" s="99" t="s">
        <v>720</v>
      </c>
      <c r="T3" s="99"/>
    </row>
    <row r="4" spans="1:20" ht="5.0999999999999996" customHeight="1">
      <c r="A4" s="72"/>
      <c r="B4" s="72"/>
      <c r="C4" s="72"/>
      <c r="D4" s="72"/>
      <c r="E4" s="72"/>
      <c r="F4" s="72"/>
      <c r="G4" s="72"/>
      <c r="H4" s="72"/>
      <c r="I4" s="72"/>
      <c r="J4" s="99"/>
      <c r="K4" s="99"/>
      <c r="L4" s="72"/>
      <c r="M4" s="72"/>
      <c r="N4" s="99"/>
      <c r="O4" s="99"/>
      <c r="P4" s="72"/>
      <c r="Q4" s="72"/>
      <c r="R4" s="72"/>
      <c r="S4" s="99"/>
      <c r="T4" s="99"/>
    </row>
    <row r="5" spans="1:20" ht="5.0999999999999996" customHeight="1">
      <c r="A5" s="72"/>
      <c r="B5" s="72"/>
      <c r="C5" s="72"/>
      <c r="D5" s="72"/>
      <c r="E5" s="72"/>
      <c r="F5" s="72"/>
      <c r="G5" s="72"/>
      <c r="H5" s="72"/>
      <c r="I5" s="72"/>
      <c r="J5" s="72"/>
      <c r="K5" s="72"/>
      <c r="L5" s="72"/>
      <c r="M5" s="72"/>
      <c r="N5" s="72"/>
      <c r="O5" s="72"/>
      <c r="P5" s="72"/>
      <c r="Q5" s="72"/>
      <c r="R5" s="72"/>
      <c r="S5" s="72"/>
      <c r="T5" s="72"/>
    </row>
    <row r="6" spans="1:20" ht="24" customHeight="1">
      <c r="A6" s="97" t="s">
        <v>1</v>
      </c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  <c r="M6" s="97"/>
      <c r="N6" s="97"/>
      <c r="O6" s="97"/>
      <c r="P6" s="97"/>
      <c r="Q6" s="97"/>
      <c r="R6" s="97"/>
      <c r="S6" s="97"/>
      <c r="T6" s="97"/>
    </row>
    <row r="7" spans="1:20" ht="20.100000000000001" customHeight="1">
      <c r="A7" s="100" t="s">
        <v>721</v>
      </c>
      <c r="B7" s="100"/>
      <c r="C7" s="100"/>
      <c r="D7" s="100"/>
      <c r="E7" s="100"/>
      <c r="F7" s="100"/>
      <c r="G7" s="100"/>
      <c r="H7" s="100"/>
      <c r="I7" s="100"/>
      <c r="J7" s="100"/>
      <c r="K7" s="100"/>
      <c r="L7" s="100"/>
      <c r="M7" s="100"/>
      <c r="N7" s="100"/>
      <c r="O7" s="100"/>
      <c r="P7" s="100"/>
      <c r="Q7" s="100"/>
      <c r="R7" s="100"/>
      <c r="S7" s="100"/>
      <c r="T7" s="100"/>
    </row>
    <row r="8" spans="1:20" ht="14.1" customHeight="1">
      <c r="A8" s="76" t="s">
        <v>722</v>
      </c>
      <c r="B8" s="76" t="s">
        <v>723</v>
      </c>
      <c r="C8" s="76" t="s">
        <v>724</v>
      </c>
      <c r="D8" s="76" t="s">
        <v>725</v>
      </c>
      <c r="E8" s="77" t="s">
        <v>726</v>
      </c>
      <c r="F8" s="76" t="s">
        <v>727</v>
      </c>
      <c r="G8" s="96" t="s">
        <v>728</v>
      </c>
      <c r="H8" s="96"/>
      <c r="I8" s="96"/>
      <c r="J8" s="96"/>
      <c r="K8" s="96" t="s">
        <v>717</v>
      </c>
      <c r="L8" s="96"/>
      <c r="M8" s="96"/>
      <c r="N8" s="96"/>
      <c r="O8" s="96" t="s">
        <v>717</v>
      </c>
      <c r="P8" s="96"/>
      <c r="Q8" s="96"/>
      <c r="R8" s="96"/>
      <c r="S8" s="96"/>
      <c r="T8" s="76" t="s">
        <v>729</v>
      </c>
    </row>
    <row r="9" spans="1:20" ht="20.100000000000001" customHeight="1">
      <c r="A9" s="78" t="s">
        <v>2</v>
      </c>
      <c r="B9" s="78" t="s">
        <v>730</v>
      </c>
      <c r="C9" s="78" t="s">
        <v>731</v>
      </c>
      <c r="D9" s="78" t="s">
        <v>3</v>
      </c>
      <c r="E9" s="79" t="s">
        <v>4</v>
      </c>
      <c r="F9" s="80">
        <v>44635</v>
      </c>
      <c r="G9" s="90">
        <v>44868</v>
      </c>
      <c r="H9" s="90"/>
      <c r="I9" s="90"/>
      <c r="J9" s="90"/>
      <c r="K9" s="91"/>
      <c r="L9" s="91"/>
      <c r="M9" s="91"/>
      <c r="N9" s="91"/>
      <c r="O9" s="91">
        <v>5</v>
      </c>
      <c r="P9" s="91"/>
      <c r="Q9" s="91"/>
      <c r="R9" s="91"/>
      <c r="S9" s="91"/>
      <c r="T9" s="81" t="s">
        <v>732</v>
      </c>
    </row>
    <row r="10" spans="1:20" ht="20.100000000000001" customHeight="1">
      <c r="A10" s="78" t="s">
        <v>5</v>
      </c>
      <c r="B10" s="78" t="s">
        <v>733</v>
      </c>
      <c r="C10" s="78" t="s">
        <v>734</v>
      </c>
      <c r="D10" s="78" t="s">
        <v>6</v>
      </c>
      <c r="E10" s="79" t="s">
        <v>7</v>
      </c>
      <c r="F10" s="80">
        <v>44740</v>
      </c>
      <c r="G10" s="90">
        <v>44866</v>
      </c>
      <c r="H10" s="90"/>
      <c r="I10" s="90"/>
      <c r="J10" s="90"/>
      <c r="K10" s="91"/>
      <c r="L10" s="91"/>
      <c r="M10" s="91"/>
      <c r="N10" s="91"/>
      <c r="O10" s="91">
        <v>5</v>
      </c>
      <c r="P10" s="91"/>
      <c r="Q10" s="91"/>
      <c r="R10" s="91"/>
      <c r="S10" s="91"/>
      <c r="T10" s="81" t="s">
        <v>732</v>
      </c>
    </row>
    <row r="11" spans="1:20" ht="20.100000000000001" customHeight="1">
      <c r="A11" s="95" t="s">
        <v>735</v>
      </c>
      <c r="B11" s="95"/>
      <c r="C11" s="95"/>
      <c r="D11" s="95"/>
      <c r="E11" s="95"/>
      <c r="F11" s="95"/>
      <c r="G11" s="95"/>
      <c r="H11" s="95"/>
      <c r="I11" s="95"/>
      <c r="J11" s="95"/>
      <c r="K11" s="95"/>
      <c r="L11" s="95"/>
      <c r="M11" s="95"/>
      <c r="N11" s="95"/>
      <c r="O11" s="95"/>
      <c r="P11" s="95"/>
      <c r="Q11" s="95"/>
      <c r="R11" s="95"/>
      <c r="S11" s="95"/>
      <c r="T11" s="95"/>
    </row>
    <row r="12" spans="1:20" ht="14.1" customHeight="1">
      <c r="A12" s="76" t="s">
        <v>722</v>
      </c>
      <c r="B12" s="76" t="s">
        <v>723</v>
      </c>
      <c r="C12" s="76" t="s">
        <v>724</v>
      </c>
      <c r="D12" s="76" t="s">
        <v>725</v>
      </c>
      <c r="E12" s="77" t="s">
        <v>726</v>
      </c>
      <c r="F12" s="76" t="s">
        <v>727</v>
      </c>
      <c r="G12" s="96" t="s">
        <v>728</v>
      </c>
      <c r="H12" s="96"/>
      <c r="I12" s="96"/>
      <c r="J12" s="96"/>
      <c r="K12" s="96" t="s">
        <v>717</v>
      </c>
      <c r="L12" s="96"/>
      <c r="M12" s="96"/>
      <c r="N12" s="96"/>
      <c r="O12" s="96" t="s">
        <v>717</v>
      </c>
      <c r="P12" s="96"/>
      <c r="Q12" s="96"/>
      <c r="R12" s="96"/>
      <c r="S12" s="96"/>
      <c r="T12" s="76" t="s">
        <v>729</v>
      </c>
    </row>
    <row r="13" spans="1:20" ht="20.100000000000001" customHeight="1">
      <c r="A13" s="78" t="s">
        <v>8</v>
      </c>
      <c r="B13" s="78" t="s">
        <v>736</v>
      </c>
      <c r="C13" s="78" t="s">
        <v>737</v>
      </c>
      <c r="D13" s="78" t="s">
        <v>9</v>
      </c>
      <c r="E13" s="79" t="s">
        <v>10</v>
      </c>
      <c r="F13" s="80">
        <v>44650</v>
      </c>
      <c r="G13" s="90">
        <v>44902</v>
      </c>
      <c r="H13" s="90"/>
      <c r="I13" s="90"/>
      <c r="J13" s="90"/>
      <c r="K13" s="91"/>
      <c r="L13" s="91"/>
      <c r="M13" s="91"/>
      <c r="N13" s="91"/>
      <c r="O13" s="91">
        <v>5</v>
      </c>
      <c r="P13" s="91"/>
      <c r="Q13" s="91"/>
      <c r="R13" s="91"/>
      <c r="S13" s="91"/>
      <c r="T13" s="81" t="s">
        <v>732</v>
      </c>
    </row>
    <row r="14" spans="1:20" ht="24" customHeight="1">
      <c r="A14" s="97" t="s">
        <v>11</v>
      </c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  <c r="M14" s="97"/>
      <c r="N14" s="97"/>
      <c r="O14" s="97"/>
      <c r="P14" s="97"/>
      <c r="Q14" s="97"/>
      <c r="R14" s="97"/>
      <c r="S14" s="97"/>
      <c r="T14" s="97"/>
    </row>
    <row r="15" spans="1:20" ht="20.100000000000001" customHeight="1">
      <c r="A15" s="95" t="s">
        <v>738</v>
      </c>
      <c r="B15" s="95"/>
      <c r="C15" s="95"/>
      <c r="D15" s="95"/>
      <c r="E15" s="95"/>
      <c r="F15" s="95"/>
      <c r="G15" s="95"/>
      <c r="H15" s="95"/>
      <c r="I15" s="95"/>
      <c r="J15" s="95"/>
      <c r="K15" s="95"/>
      <c r="L15" s="95"/>
      <c r="M15" s="95"/>
      <c r="N15" s="95"/>
      <c r="O15" s="95"/>
      <c r="P15" s="95"/>
      <c r="Q15" s="95"/>
      <c r="R15" s="95"/>
      <c r="S15" s="95"/>
      <c r="T15" s="95"/>
    </row>
    <row r="16" spans="1:20" ht="14.1" customHeight="1">
      <c r="A16" s="76" t="s">
        <v>722</v>
      </c>
      <c r="B16" s="76" t="s">
        <v>723</v>
      </c>
      <c r="C16" s="76" t="s">
        <v>724</v>
      </c>
      <c r="D16" s="76" t="s">
        <v>725</v>
      </c>
      <c r="E16" s="77" t="s">
        <v>726</v>
      </c>
      <c r="F16" s="76" t="s">
        <v>727</v>
      </c>
      <c r="G16" s="96" t="s">
        <v>728</v>
      </c>
      <c r="H16" s="96"/>
      <c r="I16" s="96"/>
      <c r="J16" s="96"/>
      <c r="K16" s="96" t="s">
        <v>717</v>
      </c>
      <c r="L16" s="96"/>
      <c r="M16" s="96"/>
      <c r="N16" s="96"/>
      <c r="O16" s="96" t="s">
        <v>717</v>
      </c>
      <c r="P16" s="96"/>
      <c r="Q16" s="96"/>
      <c r="R16" s="96"/>
      <c r="S16" s="96"/>
      <c r="T16" s="76" t="s">
        <v>729</v>
      </c>
    </row>
    <row r="17" spans="1:20" ht="20.100000000000001" customHeight="1">
      <c r="A17" s="78" t="s">
        <v>12</v>
      </c>
      <c r="B17" s="78" t="s">
        <v>739</v>
      </c>
      <c r="C17" s="78" t="s">
        <v>740</v>
      </c>
      <c r="D17" s="78" t="s">
        <v>13</v>
      </c>
      <c r="E17" s="79" t="s">
        <v>14</v>
      </c>
      <c r="F17" s="80">
        <v>44746</v>
      </c>
      <c r="G17" s="90">
        <v>44761</v>
      </c>
      <c r="H17" s="90"/>
      <c r="I17" s="90"/>
      <c r="J17" s="90"/>
      <c r="K17" s="91"/>
      <c r="L17" s="91"/>
      <c r="M17" s="91"/>
      <c r="N17" s="91"/>
      <c r="O17" s="91">
        <v>5</v>
      </c>
      <c r="P17" s="91"/>
      <c r="Q17" s="91"/>
      <c r="R17" s="91"/>
      <c r="S17" s="91"/>
      <c r="T17" s="81" t="s">
        <v>732</v>
      </c>
    </row>
    <row r="18" spans="1:20" ht="24" customHeight="1">
      <c r="A18" s="97" t="s">
        <v>15</v>
      </c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  <c r="M18" s="97"/>
      <c r="N18" s="97"/>
      <c r="O18" s="97"/>
      <c r="P18" s="97"/>
      <c r="Q18" s="97"/>
      <c r="R18" s="97"/>
      <c r="S18" s="97"/>
      <c r="T18" s="97"/>
    </row>
    <row r="19" spans="1:20" ht="20.100000000000001" customHeight="1">
      <c r="A19" s="95" t="s">
        <v>741</v>
      </c>
      <c r="B19" s="95"/>
      <c r="C19" s="95"/>
      <c r="D19" s="95"/>
      <c r="E19" s="95"/>
      <c r="F19" s="95"/>
      <c r="G19" s="95"/>
      <c r="H19" s="95"/>
      <c r="I19" s="95"/>
      <c r="J19" s="95"/>
      <c r="K19" s="95"/>
      <c r="L19" s="95"/>
      <c r="M19" s="95"/>
      <c r="N19" s="95"/>
      <c r="O19" s="95"/>
      <c r="P19" s="95"/>
      <c r="Q19" s="95"/>
      <c r="R19" s="95"/>
      <c r="S19" s="95"/>
      <c r="T19" s="95"/>
    </row>
    <row r="20" spans="1:20" ht="14.1" customHeight="1">
      <c r="A20" s="76" t="s">
        <v>722</v>
      </c>
      <c r="B20" s="76" t="s">
        <v>723</v>
      </c>
      <c r="C20" s="76" t="s">
        <v>724</v>
      </c>
      <c r="D20" s="76" t="s">
        <v>725</v>
      </c>
      <c r="E20" s="77" t="s">
        <v>726</v>
      </c>
      <c r="F20" s="76" t="s">
        <v>727</v>
      </c>
      <c r="G20" s="96" t="s">
        <v>728</v>
      </c>
      <c r="H20" s="96"/>
      <c r="I20" s="96"/>
      <c r="J20" s="96"/>
      <c r="K20" s="96" t="s">
        <v>717</v>
      </c>
      <c r="L20" s="96"/>
      <c r="M20" s="96"/>
      <c r="N20" s="96"/>
      <c r="O20" s="96" t="s">
        <v>717</v>
      </c>
      <c r="P20" s="96"/>
      <c r="Q20" s="96"/>
      <c r="R20" s="96"/>
      <c r="S20" s="96"/>
      <c r="T20" s="76" t="s">
        <v>729</v>
      </c>
    </row>
    <row r="21" spans="1:20" ht="20.100000000000001" customHeight="1">
      <c r="A21" s="91" t="s">
        <v>16</v>
      </c>
      <c r="B21" s="82" t="s">
        <v>742</v>
      </c>
      <c r="C21" s="82" t="s">
        <v>743</v>
      </c>
      <c r="D21" s="82" t="s">
        <v>17</v>
      </c>
      <c r="E21" s="83" t="s">
        <v>18</v>
      </c>
      <c r="F21" s="84">
        <v>44663</v>
      </c>
      <c r="G21" s="93">
        <v>44798</v>
      </c>
      <c r="H21" s="93"/>
      <c r="I21" s="93"/>
      <c r="J21" s="93"/>
      <c r="K21" s="94"/>
      <c r="L21" s="94"/>
      <c r="M21" s="94"/>
      <c r="N21" s="94"/>
      <c r="O21" s="94">
        <v>5</v>
      </c>
      <c r="P21" s="94"/>
      <c r="Q21" s="94"/>
      <c r="R21" s="94"/>
      <c r="S21" s="94"/>
      <c r="T21" s="85" t="s">
        <v>732</v>
      </c>
    </row>
    <row r="22" spans="1:20" ht="6" customHeight="1">
      <c r="A22" s="91"/>
      <c r="B22" s="86"/>
      <c r="C22" s="86"/>
      <c r="D22" s="86"/>
      <c r="E22" s="86"/>
      <c r="F22" s="86"/>
      <c r="G22" s="87"/>
      <c r="H22" s="88"/>
      <c r="I22" s="88"/>
      <c r="J22" s="89"/>
      <c r="K22" s="87"/>
      <c r="L22" s="88"/>
      <c r="M22" s="88"/>
      <c r="N22" s="89"/>
      <c r="O22" s="87"/>
      <c r="P22" s="88"/>
      <c r="Q22" s="88"/>
      <c r="R22" s="88"/>
      <c r="S22" s="89"/>
      <c r="T22" s="86"/>
    </row>
    <row r="23" spans="1:20" ht="20.100000000000001" customHeight="1">
      <c r="A23" s="91" t="s">
        <v>19</v>
      </c>
      <c r="B23" s="82" t="s">
        <v>744</v>
      </c>
      <c r="C23" s="82" t="s">
        <v>745</v>
      </c>
      <c r="D23" s="82" t="s">
        <v>20</v>
      </c>
      <c r="E23" s="83" t="s">
        <v>21</v>
      </c>
      <c r="F23" s="84">
        <v>44531</v>
      </c>
      <c r="G23" s="93">
        <v>44770</v>
      </c>
      <c r="H23" s="93"/>
      <c r="I23" s="93"/>
      <c r="J23" s="93"/>
      <c r="K23" s="94"/>
      <c r="L23" s="94"/>
      <c r="M23" s="94"/>
      <c r="N23" s="94"/>
      <c r="O23" s="94">
        <v>5</v>
      </c>
      <c r="P23" s="94"/>
      <c r="Q23" s="94"/>
      <c r="R23" s="94"/>
      <c r="S23" s="94"/>
      <c r="T23" s="85" t="s">
        <v>732</v>
      </c>
    </row>
    <row r="24" spans="1:20" ht="6" customHeight="1">
      <c r="A24" s="91"/>
      <c r="B24" s="86"/>
      <c r="C24" s="86"/>
      <c r="D24" s="86"/>
      <c r="E24" s="86"/>
      <c r="F24" s="86"/>
      <c r="G24" s="87"/>
      <c r="H24" s="88"/>
      <c r="I24" s="88"/>
      <c r="J24" s="89"/>
      <c r="K24" s="87"/>
      <c r="L24" s="88"/>
      <c r="M24" s="88"/>
      <c r="N24" s="89"/>
      <c r="O24" s="87"/>
      <c r="P24" s="88"/>
      <c r="Q24" s="88"/>
      <c r="R24" s="88"/>
      <c r="S24" s="89"/>
      <c r="T24" s="86"/>
    </row>
    <row r="25" spans="1:20" ht="24" customHeight="1">
      <c r="A25" s="97" t="s">
        <v>22</v>
      </c>
      <c r="B25" s="97"/>
      <c r="C25" s="97"/>
      <c r="D25" s="97"/>
      <c r="E25" s="97"/>
      <c r="F25" s="97"/>
      <c r="G25" s="97"/>
      <c r="H25" s="97"/>
      <c r="I25" s="97"/>
      <c r="J25" s="97"/>
      <c r="K25" s="97"/>
      <c r="L25" s="97"/>
      <c r="M25" s="97"/>
      <c r="N25" s="97"/>
      <c r="O25" s="97"/>
      <c r="P25" s="97"/>
      <c r="Q25" s="97"/>
      <c r="R25" s="97"/>
      <c r="S25" s="97"/>
      <c r="T25" s="97"/>
    </row>
    <row r="26" spans="1:20" ht="20.100000000000001" customHeight="1">
      <c r="A26" s="95" t="s">
        <v>721</v>
      </c>
      <c r="B26" s="95"/>
      <c r="C26" s="95"/>
      <c r="D26" s="95"/>
      <c r="E26" s="95"/>
      <c r="F26" s="95"/>
      <c r="G26" s="95"/>
      <c r="H26" s="95"/>
      <c r="I26" s="95"/>
      <c r="J26" s="95"/>
      <c r="K26" s="95"/>
      <c r="L26" s="95"/>
      <c r="M26" s="95"/>
      <c r="N26" s="95"/>
      <c r="O26" s="95"/>
      <c r="P26" s="95"/>
      <c r="Q26" s="95"/>
      <c r="R26" s="95"/>
      <c r="S26" s="95"/>
      <c r="T26" s="95"/>
    </row>
    <row r="27" spans="1:20" ht="14.1" customHeight="1">
      <c r="A27" s="76" t="s">
        <v>722</v>
      </c>
      <c r="B27" s="76" t="s">
        <v>723</v>
      </c>
      <c r="C27" s="76" t="s">
        <v>724</v>
      </c>
      <c r="D27" s="76" t="s">
        <v>725</v>
      </c>
      <c r="E27" s="77" t="s">
        <v>726</v>
      </c>
      <c r="F27" s="76" t="s">
        <v>727</v>
      </c>
      <c r="G27" s="96" t="s">
        <v>728</v>
      </c>
      <c r="H27" s="96"/>
      <c r="I27" s="96"/>
      <c r="J27" s="96"/>
      <c r="K27" s="96" t="s">
        <v>717</v>
      </c>
      <c r="L27" s="96"/>
      <c r="M27" s="96"/>
      <c r="N27" s="96"/>
      <c r="O27" s="96" t="s">
        <v>717</v>
      </c>
      <c r="P27" s="96"/>
      <c r="Q27" s="96"/>
      <c r="R27" s="96"/>
      <c r="S27" s="96"/>
      <c r="T27" s="76" t="s">
        <v>729</v>
      </c>
    </row>
    <row r="28" spans="1:20" ht="20.100000000000001" customHeight="1">
      <c r="A28" s="78" t="s">
        <v>23</v>
      </c>
      <c r="B28" s="78" t="s">
        <v>746</v>
      </c>
      <c r="C28" s="78" t="s">
        <v>747</v>
      </c>
      <c r="D28" s="78" t="s">
        <v>24</v>
      </c>
      <c r="E28" s="79" t="s">
        <v>25</v>
      </c>
      <c r="F28" s="80">
        <v>44476</v>
      </c>
      <c r="G28" s="90">
        <v>44761</v>
      </c>
      <c r="H28" s="90"/>
      <c r="I28" s="90"/>
      <c r="J28" s="90"/>
      <c r="K28" s="91"/>
      <c r="L28" s="91"/>
      <c r="M28" s="91"/>
      <c r="N28" s="91"/>
      <c r="O28" s="91">
        <v>5</v>
      </c>
      <c r="P28" s="91"/>
      <c r="Q28" s="91"/>
      <c r="R28" s="91"/>
      <c r="S28" s="91"/>
      <c r="T28" s="81" t="s">
        <v>748</v>
      </c>
    </row>
    <row r="29" spans="1:20" ht="24" customHeight="1">
      <c r="A29" s="97" t="s">
        <v>26</v>
      </c>
      <c r="B29" s="97"/>
      <c r="C29" s="97"/>
      <c r="D29" s="97"/>
      <c r="E29" s="97"/>
      <c r="F29" s="97"/>
      <c r="G29" s="97"/>
      <c r="H29" s="97"/>
      <c r="I29" s="97"/>
      <c r="J29" s="97"/>
      <c r="K29" s="97"/>
      <c r="L29" s="97"/>
      <c r="M29" s="97"/>
      <c r="N29" s="97"/>
      <c r="O29" s="97"/>
      <c r="P29" s="97"/>
      <c r="Q29" s="97"/>
      <c r="R29" s="97"/>
      <c r="S29" s="97"/>
      <c r="T29" s="97"/>
    </row>
    <row r="30" spans="1:20" ht="20.100000000000001" customHeight="1">
      <c r="A30" s="95" t="s">
        <v>27</v>
      </c>
      <c r="B30" s="95"/>
      <c r="C30" s="95"/>
      <c r="D30" s="95"/>
      <c r="E30" s="95"/>
      <c r="F30" s="95"/>
      <c r="G30" s="95"/>
      <c r="H30" s="95"/>
      <c r="I30" s="95"/>
      <c r="J30" s="95"/>
      <c r="K30" s="95"/>
      <c r="L30" s="95"/>
      <c r="M30" s="95"/>
      <c r="N30" s="95"/>
      <c r="O30" s="95"/>
      <c r="P30" s="95"/>
      <c r="Q30" s="95"/>
      <c r="R30" s="95"/>
      <c r="S30" s="95"/>
      <c r="T30" s="95"/>
    </row>
    <row r="31" spans="1:20" ht="14.1" customHeight="1">
      <c r="A31" s="76" t="s">
        <v>722</v>
      </c>
      <c r="B31" s="76" t="s">
        <v>723</v>
      </c>
      <c r="C31" s="76" t="s">
        <v>724</v>
      </c>
      <c r="D31" s="76" t="s">
        <v>725</v>
      </c>
      <c r="E31" s="77" t="s">
        <v>726</v>
      </c>
      <c r="F31" s="76" t="s">
        <v>727</v>
      </c>
      <c r="G31" s="96" t="s">
        <v>728</v>
      </c>
      <c r="H31" s="96"/>
      <c r="I31" s="96"/>
      <c r="J31" s="96"/>
      <c r="K31" s="96" t="s">
        <v>717</v>
      </c>
      <c r="L31" s="96"/>
      <c r="M31" s="96"/>
      <c r="N31" s="96"/>
      <c r="O31" s="96" t="s">
        <v>717</v>
      </c>
      <c r="P31" s="96"/>
      <c r="Q31" s="96"/>
      <c r="R31" s="96"/>
      <c r="S31" s="96"/>
      <c r="T31" s="76" t="s">
        <v>729</v>
      </c>
    </row>
    <row r="32" spans="1:20" ht="20.100000000000001" customHeight="1">
      <c r="A32" s="78" t="s">
        <v>28</v>
      </c>
      <c r="B32" s="78" t="s">
        <v>749</v>
      </c>
      <c r="C32" s="78" t="s">
        <v>750</v>
      </c>
      <c r="D32" s="78" t="s">
        <v>29</v>
      </c>
      <c r="E32" s="79" t="s">
        <v>30</v>
      </c>
      <c r="F32" s="80">
        <v>44473</v>
      </c>
      <c r="G32" s="90">
        <v>44879</v>
      </c>
      <c r="H32" s="90"/>
      <c r="I32" s="90"/>
      <c r="J32" s="90"/>
      <c r="K32" s="91"/>
      <c r="L32" s="91"/>
      <c r="M32" s="91"/>
      <c r="N32" s="91"/>
      <c r="O32" s="91">
        <v>5</v>
      </c>
      <c r="P32" s="91"/>
      <c r="Q32" s="91"/>
      <c r="R32" s="91"/>
      <c r="S32" s="91"/>
      <c r="T32" s="81" t="s">
        <v>751</v>
      </c>
    </row>
    <row r="33" spans="1:20" ht="20.100000000000001" customHeight="1">
      <c r="A33" s="78" t="s">
        <v>31</v>
      </c>
      <c r="B33" s="78" t="s">
        <v>752</v>
      </c>
      <c r="C33" s="78" t="s">
        <v>753</v>
      </c>
      <c r="D33" s="78" t="s">
        <v>32</v>
      </c>
      <c r="E33" s="79"/>
      <c r="F33" s="80">
        <v>44302</v>
      </c>
      <c r="G33" s="90">
        <v>44761</v>
      </c>
      <c r="H33" s="90"/>
      <c r="I33" s="90"/>
      <c r="J33" s="90"/>
      <c r="K33" s="91"/>
      <c r="L33" s="91"/>
      <c r="M33" s="91"/>
      <c r="N33" s="91"/>
      <c r="O33" s="91">
        <v>5</v>
      </c>
      <c r="P33" s="91"/>
      <c r="Q33" s="91"/>
      <c r="R33" s="91"/>
      <c r="S33" s="91"/>
      <c r="T33" s="81" t="s">
        <v>751</v>
      </c>
    </row>
    <row r="34" spans="1:20" ht="20.100000000000001" customHeight="1">
      <c r="A34" s="78" t="s">
        <v>33</v>
      </c>
      <c r="B34" s="78" t="s">
        <v>754</v>
      </c>
      <c r="C34" s="78" t="s">
        <v>755</v>
      </c>
      <c r="D34" s="78" t="s">
        <v>34</v>
      </c>
      <c r="E34" s="79" t="s">
        <v>35</v>
      </c>
      <c r="F34" s="80">
        <v>44382</v>
      </c>
      <c r="G34" s="90">
        <v>44907</v>
      </c>
      <c r="H34" s="90"/>
      <c r="I34" s="90"/>
      <c r="J34" s="90"/>
      <c r="K34" s="91"/>
      <c r="L34" s="91"/>
      <c r="M34" s="91"/>
      <c r="N34" s="91"/>
      <c r="O34" s="91">
        <v>5</v>
      </c>
      <c r="P34" s="91"/>
      <c r="Q34" s="91"/>
      <c r="R34" s="91"/>
      <c r="S34" s="91"/>
      <c r="T34" s="81" t="s">
        <v>751</v>
      </c>
    </row>
    <row r="35" spans="1:20" ht="20.100000000000001" customHeight="1">
      <c r="A35" s="78" t="s">
        <v>36</v>
      </c>
      <c r="B35" s="78" t="s">
        <v>756</v>
      </c>
      <c r="C35" s="78" t="s">
        <v>757</v>
      </c>
      <c r="D35" s="78" t="s">
        <v>37</v>
      </c>
      <c r="E35" s="79" t="s">
        <v>38</v>
      </c>
      <c r="F35" s="80">
        <v>43192</v>
      </c>
      <c r="G35" s="90">
        <v>44760</v>
      </c>
      <c r="H35" s="90"/>
      <c r="I35" s="90"/>
      <c r="J35" s="90"/>
      <c r="K35" s="91"/>
      <c r="L35" s="91"/>
      <c r="M35" s="91"/>
      <c r="N35" s="91"/>
      <c r="O35" s="91">
        <v>5</v>
      </c>
      <c r="P35" s="91"/>
      <c r="Q35" s="91"/>
      <c r="R35" s="91"/>
      <c r="S35" s="91"/>
      <c r="T35" s="81" t="s">
        <v>751</v>
      </c>
    </row>
    <row r="36" spans="1:20" ht="20.100000000000001" customHeight="1">
      <c r="A36" s="95" t="s">
        <v>39</v>
      </c>
      <c r="B36" s="95"/>
      <c r="C36" s="95"/>
      <c r="D36" s="95"/>
      <c r="E36" s="95"/>
      <c r="F36" s="95"/>
      <c r="G36" s="95"/>
      <c r="H36" s="95"/>
      <c r="I36" s="95"/>
      <c r="J36" s="95"/>
      <c r="K36" s="95"/>
      <c r="L36" s="95"/>
      <c r="M36" s="95"/>
      <c r="N36" s="95"/>
      <c r="O36" s="95"/>
      <c r="P36" s="95"/>
      <c r="Q36" s="95"/>
      <c r="R36" s="95"/>
      <c r="S36" s="95"/>
      <c r="T36" s="95"/>
    </row>
    <row r="37" spans="1:20" ht="14.1" customHeight="1">
      <c r="A37" s="76" t="s">
        <v>722</v>
      </c>
      <c r="B37" s="76" t="s">
        <v>723</v>
      </c>
      <c r="C37" s="76" t="s">
        <v>724</v>
      </c>
      <c r="D37" s="76" t="s">
        <v>725</v>
      </c>
      <c r="E37" s="77" t="s">
        <v>726</v>
      </c>
      <c r="F37" s="76" t="s">
        <v>727</v>
      </c>
      <c r="G37" s="96" t="s">
        <v>728</v>
      </c>
      <c r="H37" s="96"/>
      <c r="I37" s="96"/>
      <c r="J37" s="96"/>
      <c r="K37" s="96" t="s">
        <v>717</v>
      </c>
      <c r="L37" s="96"/>
      <c r="M37" s="96"/>
      <c r="N37" s="96"/>
      <c r="O37" s="96" t="s">
        <v>717</v>
      </c>
      <c r="P37" s="96"/>
      <c r="Q37" s="96"/>
      <c r="R37" s="96"/>
      <c r="S37" s="96"/>
      <c r="T37" s="76" t="s">
        <v>729</v>
      </c>
    </row>
    <row r="38" spans="1:20" ht="20.100000000000001" customHeight="1">
      <c r="A38" s="78" t="s">
        <v>40</v>
      </c>
      <c r="B38" s="78" t="s">
        <v>758</v>
      </c>
      <c r="C38" s="78" t="s">
        <v>759</v>
      </c>
      <c r="D38" s="78" t="s">
        <v>41</v>
      </c>
      <c r="E38" s="79"/>
      <c r="F38" s="80">
        <v>43115</v>
      </c>
      <c r="G38" s="90">
        <v>45764</v>
      </c>
      <c r="H38" s="90"/>
      <c r="I38" s="90"/>
      <c r="J38" s="90"/>
      <c r="K38" s="91"/>
      <c r="L38" s="91"/>
      <c r="M38" s="91"/>
      <c r="N38" s="91"/>
      <c r="O38" s="91">
        <v>5</v>
      </c>
      <c r="P38" s="91"/>
      <c r="Q38" s="91"/>
      <c r="R38" s="91"/>
      <c r="S38" s="91"/>
      <c r="T38" s="81" t="s">
        <v>751</v>
      </c>
    </row>
    <row r="39" spans="1:20" ht="20.100000000000001" customHeight="1">
      <c r="A39" s="78" t="s">
        <v>42</v>
      </c>
      <c r="B39" s="78" t="s">
        <v>760</v>
      </c>
      <c r="C39" s="78" t="s">
        <v>761</v>
      </c>
      <c r="D39" s="78" t="s">
        <v>43</v>
      </c>
      <c r="E39" s="79" t="s">
        <v>44</v>
      </c>
      <c r="F39" s="80"/>
      <c r="G39" s="90">
        <v>44854</v>
      </c>
      <c r="H39" s="90"/>
      <c r="I39" s="90"/>
      <c r="J39" s="90"/>
      <c r="K39" s="91"/>
      <c r="L39" s="91"/>
      <c r="M39" s="91"/>
      <c r="N39" s="91"/>
      <c r="O39" s="91">
        <v>5</v>
      </c>
      <c r="P39" s="91"/>
      <c r="Q39" s="91"/>
      <c r="R39" s="91"/>
      <c r="S39" s="91"/>
      <c r="T39" s="81" t="s">
        <v>751</v>
      </c>
    </row>
    <row r="40" spans="1:20" ht="20.100000000000001" customHeight="1">
      <c r="A40" s="78" t="s">
        <v>42</v>
      </c>
      <c r="B40" s="78" t="s">
        <v>762</v>
      </c>
      <c r="C40" s="78" t="s">
        <v>763</v>
      </c>
      <c r="D40" s="78" t="s">
        <v>45</v>
      </c>
      <c r="E40" s="79"/>
      <c r="F40" s="80">
        <v>44711</v>
      </c>
      <c r="G40" s="90">
        <v>45036</v>
      </c>
      <c r="H40" s="90"/>
      <c r="I40" s="90"/>
      <c r="J40" s="90"/>
      <c r="K40" s="91"/>
      <c r="L40" s="91"/>
      <c r="M40" s="91"/>
      <c r="N40" s="91"/>
      <c r="O40" s="91">
        <v>5</v>
      </c>
      <c r="P40" s="91"/>
      <c r="Q40" s="91"/>
      <c r="R40" s="91"/>
      <c r="S40" s="91"/>
      <c r="T40" s="81" t="s">
        <v>751</v>
      </c>
    </row>
    <row r="41" spans="1:20" ht="20.100000000000001" customHeight="1">
      <c r="A41" s="95" t="s">
        <v>46</v>
      </c>
      <c r="B41" s="95"/>
      <c r="C41" s="95"/>
      <c r="D41" s="95"/>
      <c r="E41" s="95"/>
      <c r="F41" s="95"/>
      <c r="G41" s="95"/>
      <c r="H41" s="95"/>
      <c r="I41" s="95"/>
      <c r="J41" s="95"/>
      <c r="K41" s="95"/>
      <c r="L41" s="95"/>
      <c r="M41" s="95"/>
      <c r="N41" s="95"/>
      <c r="O41" s="95"/>
      <c r="P41" s="95"/>
      <c r="Q41" s="95"/>
      <c r="R41" s="95"/>
      <c r="S41" s="95"/>
      <c r="T41" s="95"/>
    </row>
    <row r="42" spans="1:20" ht="14.1" customHeight="1">
      <c r="A42" s="76" t="s">
        <v>722</v>
      </c>
      <c r="B42" s="76" t="s">
        <v>723</v>
      </c>
      <c r="C42" s="76" t="s">
        <v>724</v>
      </c>
      <c r="D42" s="76" t="s">
        <v>725</v>
      </c>
      <c r="E42" s="77" t="s">
        <v>726</v>
      </c>
      <c r="F42" s="76" t="s">
        <v>727</v>
      </c>
      <c r="G42" s="96" t="s">
        <v>728</v>
      </c>
      <c r="H42" s="96"/>
      <c r="I42" s="96"/>
      <c r="J42" s="96"/>
      <c r="K42" s="96" t="s">
        <v>717</v>
      </c>
      <c r="L42" s="96"/>
      <c r="M42" s="96"/>
      <c r="N42" s="96"/>
      <c r="O42" s="96" t="s">
        <v>717</v>
      </c>
      <c r="P42" s="96"/>
      <c r="Q42" s="96"/>
      <c r="R42" s="96"/>
      <c r="S42" s="96"/>
      <c r="T42" s="76" t="s">
        <v>729</v>
      </c>
    </row>
    <row r="43" spans="1:20" ht="20.100000000000001" customHeight="1">
      <c r="A43" s="78" t="s">
        <v>47</v>
      </c>
      <c r="B43" s="78" t="s">
        <v>764</v>
      </c>
      <c r="C43" s="78" t="s">
        <v>765</v>
      </c>
      <c r="D43" s="78" t="s">
        <v>48</v>
      </c>
      <c r="E43" s="79"/>
      <c r="F43" s="80">
        <v>43959</v>
      </c>
      <c r="G43" s="90">
        <v>44762</v>
      </c>
      <c r="H43" s="90"/>
      <c r="I43" s="90"/>
      <c r="J43" s="90"/>
      <c r="K43" s="91"/>
      <c r="L43" s="91"/>
      <c r="M43" s="91"/>
      <c r="N43" s="91"/>
      <c r="O43" s="91">
        <v>5</v>
      </c>
      <c r="P43" s="91"/>
      <c r="Q43" s="91"/>
      <c r="R43" s="91"/>
      <c r="S43" s="91"/>
      <c r="T43" s="81" t="s">
        <v>751</v>
      </c>
    </row>
    <row r="44" spans="1:20" ht="20.100000000000001" customHeight="1">
      <c r="A44" s="78" t="s">
        <v>49</v>
      </c>
      <c r="B44" s="78" t="s">
        <v>766</v>
      </c>
      <c r="C44" s="78" t="s">
        <v>767</v>
      </c>
      <c r="D44" s="78" t="s">
        <v>50</v>
      </c>
      <c r="E44" s="79" t="s">
        <v>51</v>
      </c>
      <c r="F44" s="80">
        <v>44712</v>
      </c>
      <c r="G44" s="90">
        <v>45006</v>
      </c>
      <c r="H44" s="90"/>
      <c r="I44" s="90"/>
      <c r="J44" s="90"/>
      <c r="K44" s="91"/>
      <c r="L44" s="91"/>
      <c r="M44" s="91"/>
      <c r="N44" s="91"/>
      <c r="O44" s="91">
        <v>5</v>
      </c>
      <c r="P44" s="91"/>
      <c r="Q44" s="91"/>
      <c r="R44" s="91"/>
      <c r="S44" s="91"/>
      <c r="T44" s="81" t="s">
        <v>751</v>
      </c>
    </row>
    <row r="45" spans="1:20" ht="20.100000000000001" customHeight="1">
      <c r="A45" s="95" t="s">
        <v>52</v>
      </c>
      <c r="B45" s="95"/>
      <c r="C45" s="95"/>
      <c r="D45" s="95"/>
      <c r="E45" s="95"/>
      <c r="F45" s="95"/>
      <c r="G45" s="95"/>
      <c r="H45" s="95"/>
      <c r="I45" s="95"/>
      <c r="J45" s="95"/>
      <c r="K45" s="95"/>
      <c r="L45" s="95"/>
      <c r="M45" s="95"/>
      <c r="N45" s="95"/>
      <c r="O45" s="95"/>
      <c r="P45" s="95"/>
      <c r="Q45" s="95"/>
      <c r="R45" s="95"/>
      <c r="S45" s="95"/>
      <c r="T45" s="95"/>
    </row>
    <row r="46" spans="1:20" ht="14.1" customHeight="1">
      <c r="A46" s="76" t="s">
        <v>722</v>
      </c>
      <c r="B46" s="76" t="s">
        <v>723</v>
      </c>
      <c r="C46" s="76" t="s">
        <v>724</v>
      </c>
      <c r="D46" s="76" t="s">
        <v>725</v>
      </c>
      <c r="E46" s="77" t="s">
        <v>726</v>
      </c>
      <c r="F46" s="76" t="s">
        <v>727</v>
      </c>
      <c r="G46" s="96" t="s">
        <v>728</v>
      </c>
      <c r="H46" s="96"/>
      <c r="I46" s="96"/>
      <c r="J46" s="96"/>
      <c r="K46" s="96" t="s">
        <v>717</v>
      </c>
      <c r="L46" s="96"/>
      <c r="M46" s="96"/>
      <c r="N46" s="96"/>
      <c r="O46" s="96" t="s">
        <v>717</v>
      </c>
      <c r="P46" s="96"/>
      <c r="Q46" s="96"/>
      <c r="R46" s="96"/>
      <c r="S46" s="96"/>
      <c r="T46" s="76" t="s">
        <v>729</v>
      </c>
    </row>
    <row r="47" spans="1:20" ht="20.100000000000001" customHeight="1">
      <c r="A47" s="78" t="s">
        <v>53</v>
      </c>
      <c r="B47" s="78" t="s">
        <v>768</v>
      </c>
      <c r="C47" s="78" t="s">
        <v>769</v>
      </c>
      <c r="D47" s="78" t="s">
        <v>54</v>
      </c>
      <c r="E47" s="79" t="s">
        <v>55</v>
      </c>
      <c r="F47" s="80">
        <v>43164</v>
      </c>
      <c r="G47" s="90">
        <v>45917</v>
      </c>
      <c r="H47" s="90"/>
      <c r="I47" s="90"/>
      <c r="J47" s="90"/>
      <c r="K47" s="91"/>
      <c r="L47" s="91"/>
      <c r="M47" s="91"/>
      <c r="N47" s="91"/>
      <c r="O47" s="91">
        <v>5</v>
      </c>
      <c r="P47" s="91"/>
      <c r="Q47" s="91"/>
      <c r="R47" s="91"/>
      <c r="S47" s="91"/>
      <c r="T47" s="81" t="s">
        <v>751</v>
      </c>
    </row>
    <row r="48" spans="1:20" ht="20.100000000000001" customHeight="1">
      <c r="A48" s="78" t="s">
        <v>56</v>
      </c>
      <c r="B48" s="78" t="s">
        <v>770</v>
      </c>
      <c r="C48" s="78" t="s">
        <v>755</v>
      </c>
      <c r="D48" s="78" t="s">
        <v>57</v>
      </c>
      <c r="E48" s="79" t="s">
        <v>58</v>
      </c>
      <c r="F48" s="80">
        <v>43164</v>
      </c>
      <c r="G48" s="90">
        <v>46253</v>
      </c>
      <c r="H48" s="90"/>
      <c r="I48" s="90"/>
      <c r="J48" s="90"/>
      <c r="K48" s="91"/>
      <c r="L48" s="91"/>
      <c r="M48" s="91"/>
      <c r="N48" s="91"/>
      <c r="O48" s="91">
        <v>5</v>
      </c>
      <c r="P48" s="91"/>
      <c r="Q48" s="91"/>
      <c r="R48" s="91"/>
      <c r="S48" s="91"/>
      <c r="T48" s="81" t="s">
        <v>751</v>
      </c>
    </row>
    <row r="49" spans="1:20" ht="20.100000000000001" customHeight="1">
      <c r="A49" s="78" t="s">
        <v>59</v>
      </c>
      <c r="B49" s="78" t="s">
        <v>771</v>
      </c>
      <c r="C49" s="78" t="s">
        <v>772</v>
      </c>
      <c r="D49" s="78" t="s">
        <v>60</v>
      </c>
      <c r="E49" s="79" t="s">
        <v>61</v>
      </c>
      <c r="F49" s="80">
        <v>44699</v>
      </c>
      <c r="G49" s="90">
        <v>44832</v>
      </c>
      <c r="H49" s="90"/>
      <c r="I49" s="90"/>
      <c r="J49" s="90"/>
      <c r="K49" s="91"/>
      <c r="L49" s="91"/>
      <c r="M49" s="91"/>
      <c r="N49" s="91"/>
      <c r="O49" s="91">
        <v>5</v>
      </c>
      <c r="P49" s="91"/>
      <c r="Q49" s="91"/>
      <c r="R49" s="91"/>
      <c r="S49" s="91"/>
      <c r="T49" s="81" t="s">
        <v>751</v>
      </c>
    </row>
    <row r="50" spans="1:20" ht="20.100000000000001" customHeight="1">
      <c r="A50" s="95" t="s">
        <v>721</v>
      </c>
      <c r="B50" s="95"/>
      <c r="C50" s="95"/>
      <c r="D50" s="95"/>
      <c r="E50" s="95"/>
      <c r="F50" s="95"/>
      <c r="G50" s="95"/>
      <c r="H50" s="95"/>
      <c r="I50" s="95"/>
      <c r="J50" s="95"/>
      <c r="K50" s="95"/>
      <c r="L50" s="95"/>
      <c r="M50" s="95"/>
      <c r="N50" s="95"/>
      <c r="O50" s="95"/>
      <c r="P50" s="95"/>
      <c r="Q50" s="95"/>
      <c r="R50" s="95"/>
      <c r="S50" s="95"/>
      <c r="T50" s="95"/>
    </row>
    <row r="51" spans="1:20" ht="14.1" customHeight="1">
      <c r="A51" s="76" t="s">
        <v>722</v>
      </c>
      <c r="B51" s="76" t="s">
        <v>723</v>
      </c>
      <c r="C51" s="76" t="s">
        <v>724</v>
      </c>
      <c r="D51" s="76" t="s">
        <v>725</v>
      </c>
      <c r="E51" s="77" t="s">
        <v>726</v>
      </c>
      <c r="F51" s="76" t="s">
        <v>727</v>
      </c>
      <c r="G51" s="96" t="s">
        <v>728</v>
      </c>
      <c r="H51" s="96"/>
      <c r="I51" s="96"/>
      <c r="J51" s="96"/>
      <c r="K51" s="96" t="s">
        <v>717</v>
      </c>
      <c r="L51" s="96"/>
      <c r="M51" s="96"/>
      <c r="N51" s="96"/>
      <c r="O51" s="96" t="s">
        <v>717</v>
      </c>
      <c r="P51" s="96"/>
      <c r="Q51" s="96"/>
      <c r="R51" s="96"/>
      <c r="S51" s="96"/>
      <c r="T51" s="76" t="s">
        <v>729</v>
      </c>
    </row>
    <row r="52" spans="1:20" ht="20.100000000000001" customHeight="1">
      <c r="A52" s="78" t="s">
        <v>62</v>
      </c>
      <c r="B52" s="78" t="s">
        <v>773</v>
      </c>
      <c r="C52" s="78" t="s">
        <v>774</v>
      </c>
      <c r="D52" s="78" t="s">
        <v>63</v>
      </c>
      <c r="E52" s="79" t="s">
        <v>64</v>
      </c>
      <c r="F52" s="80">
        <v>44453</v>
      </c>
      <c r="G52" s="90">
        <v>44754</v>
      </c>
      <c r="H52" s="90"/>
      <c r="I52" s="90"/>
      <c r="J52" s="90"/>
      <c r="K52" s="91"/>
      <c r="L52" s="91"/>
      <c r="M52" s="91"/>
      <c r="N52" s="91"/>
      <c r="O52" s="91">
        <v>5</v>
      </c>
      <c r="P52" s="91"/>
      <c r="Q52" s="91"/>
      <c r="R52" s="91"/>
      <c r="S52" s="91"/>
      <c r="T52" s="81" t="s">
        <v>751</v>
      </c>
    </row>
    <row r="53" spans="1:20" ht="24" customHeight="1">
      <c r="A53" s="97" t="s">
        <v>65</v>
      </c>
      <c r="B53" s="97"/>
      <c r="C53" s="97"/>
      <c r="D53" s="97"/>
      <c r="E53" s="97"/>
      <c r="F53" s="97"/>
      <c r="G53" s="97"/>
      <c r="H53" s="97"/>
      <c r="I53" s="97"/>
      <c r="J53" s="97"/>
      <c r="K53" s="97"/>
      <c r="L53" s="97"/>
      <c r="M53" s="97"/>
      <c r="N53" s="97"/>
      <c r="O53" s="97"/>
      <c r="P53" s="97"/>
      <c r="Q53" s="97"/>
      <c r="R53" s="97"/>
      <c r="S53" s="97"/>
      <c r="T53" s="97"/>
    </row>
    <row r="54" spans="1:20" ht="20.100000000000001" customHeight="1">
      <c r="A54" s="95" t="s">
        <v>775</v>
      </c>
      <c r="B54" s="95"/>
      <c r="C54" s="95"/>
      <c r="D54" s="95"/>
      <c r="E54" s="95"/>
      <c r="F54" s="95"/>
      <c r="G54" s="95"/>
      <c r="H54" s="95"/>
      <c r="I54" s="95"/>
      <c r="J54" s="95"/>
      <c r="K54" s="95"/>
      <c r="L54" s="95"/>
      <c r="M54" s="95"/>
      <c r="N54" s="95"/>
      <c r="O54" s="95"/>
      <c r="P54" s="95"/>
      <c r="Q54" s="95"/>
      <c r="R54" s="95"/>
      <c r="S54" s="95"/>
      <c r="T54" s="95"/>
    </row>
    <row r="55" spans="1:20" ht="14.1" customHeight="1">
      <c r="A55" s="76" t="s">
        <v>722</v>
      </c>
      <c r="B55" s="76" t="s">
        <v>723</v>
      </c>
      <c r="C55" s="76" t="s">
        <v>724</v>
      </c>
      <c r="D55" s="76" t="s">
        <v>725</v>
      </c>
      <c r="E55" s="77" t="s">
        <v>726</v>
      </c>
      <c r="F55" s="76" t="s">
        <v>727</v>
      </c>
      <c r="G55" s="96" t="s">
        <v>728</v>
      </c>
      <c r="H55" s="96"/>
      <c r="I55" s="96"/>
      <c r="J55" s="96"/>
      <c r="K55" s="96" t="s">
        <v>717</v>
      </c>
      <c r="L55" s="96"/>
      <c r="M55" s="96"/>
      <c r="N55" s="96"/>
      <c r="O55" s="96" t="s">
        <v>717</v>
      </c>
      <c r="P55" s="96"/>
      <c r="Q55" s="96"/>
      <c r="R55" s="96"/>
      <c r="S55" s="96"/>
      <c r="T55" s="76" t="s">
        <v>729</v>
      </c>
    </row>
    <row r="56" spans="1:20" ht="20.100000000000001" customHeight="1">
      <c r="A56" s="78" t="s">
        <v>66</v>
      </c>
      <c r="B56" s="78" t="s">
        <v>776</v>
      </c>
      <c r="C56" s="78" t="s">
        <v>777</v>
      </c>
      <c r="D56" s="78" t="s">
        <v>67</v>
      </c>
      <c r="E56" s="79" t="s">
        <v>68</v>
      </c>
      <c r="F56" s="80">
        <v>44120</v>
      </c>
      <c r="G56" s="90">
        <v>44783</v>
      </c>
      <c r="H56" s="90"/>
      <c r="I56" s="90"/>
      <c r="J56" s="90"/>
      <c r="K56" s="91"/>
      <c r="L56" s="91"/>
      <c r="M56" s="91"/>
      <c r="N56" s="91"/>
      <c r="O56" s="91">
        <v>5</v>
      </c>
      <c r="P56" s="91"/>
      <c r="Q56" s="91"/>
      <c r="R56" s="91"/>
      <c r="S56" s="91"/>
      <c r="T56" s="81" t="s">
        <v>751</v>
      </c>
    </row>
    <row r="57" spans="1:20" ht="20.100000000000001" customHeight="1">
      <c r="A57" s="78" t="s">
        <v>69</v>
      </c>
      <c r="B57" s="78" t="s">
        <v>778</v>
      </c>
      <c r="C57" s="78" t="s">
        <v>779</v>
      </c>
      <c r="D57" s="78" t="s">
        <v>70</v>
      </c>
      <c r="E57" s="79" t="s">
        <v>35</v>
      </c>
      <c r="F57" s="80">
        <v>43983</v>
      </c>
      <c r="G57" s="90">
        <v>45289</v>
      </c>
      <c r="H57" s="90"/>
      <c r="I57" s="90"/>
      <c r="J57" s="90"/>
      <c r="K57" s="91"/>
      <c r="L57" s="91"/>
      <c r="M57" s="91"/>
      <c r="N57" s="91"/>
      <c r="O57" s="91">
        <v>5</v>
      </c>
      <c r="P57" s="91"/>
      <c r="Q57" s="91"/>
      <c r="R57" s="91"/>
      <c r="S57" s="91"/>
      <c r="T57" s="81" t="s">
        <v>751</v>
      </c>
    </row>
    <row r="58" spans="1:20" ht="20.100000000000001" customHeight="1">
      <c r="A58" s="78" t="s">
        <v>71</v>
      </c>
      <c r="B58" s="78" t="s">
        <v>780</v>
      </c>
      <c r="C58" s="78" t="s">
        <v>781</v>
      </c>
      <c r="D58" s="78" t="s">
        <v>72</v>
      </c>
      <c r="E58" s="79" t="s">
        <v>73</v>
      </c>
      <c r="F58" s="80">
        <v>44655</v>
      </c>
      <c r="G58" s="90">
        <v>44818</v>
      </c>
      <c r="H58" s="90"/>
      <c r="I58" s="90"/>
      <c r="J58" s="90"/>
      <c r="K58" s="91"/>
      <c r="L58" s="91"/>
      <c r="M58" s="91"/>
      <c r="N58" s="91"/>
      <c r="O58" s="91">
        <v>5</v>
      </c>
      <c r="P58" s="91"/>
      <c r="Q58" s="91"/>
      <c r="R58" s="91"/>
      <c r="S58" s="91"/>
      <c r="T58" s="81" t="s">
        <v>751</v>
      </c>
    </row>
    <row r="59" spans="1:20" ht="20.100000000000001" customHeight="1">
      <c r="A59" s="95" t="s">
        <v>721</v>
      </c>
      <c r="B59" s="95"/>
      <c r="C59" s="95"/>
      <c r="D59" s="95"/>
      <c r="E59" s="95"/>
      <c r="F59" s="95"/>
      <c r="G59" s="95"/>
      <c r="H59" s="95"/>
      <c r="I59" s="95"/>
      <c r="J59" s="95"/>
      <c r="K59" s="95"/>
      <c r="L59" s="95"/>
      <c r="M59" s="95"/>
      <c r="N59" s="95"/>
      <c r="O59" s="95"/>
      <c r="P59" s="95"/>
      <c r="Q59" s="95"/>
      <c r="R59" s="95"/>
      <c r="S59" s="95"/>
      <c r="T59" s="95"/>
    </row>
    <row r="60" spans="1:20" ht="14.1" customHeight="1">
      <c r="A60" s="76" t="s">
        <v>722</v>
      </c>
      <c r="B60" s="76" t="s">
        <v>723</v>
      </c>
      <c r="C60" s="76" t="s">
        <v>724</v>
      </c>
      <c r="D60" s="76" t="s">
        <v>725</v>
      </c>
      <c r="E60" s="77" t="s">
        <v>726</v>
      </c>
      <c r="F60" s="76" t="s">
        <v>727</v>
      </c>
      <c r="G60" s="96" t="s">
        <v>728</v>
      </c>
      <c r="H60" s="96"/>
      <c r="I60" s="96"/>
      <c r="J60" s="96"/>
      <c r="K60" s="96" t="s">
        <v>717</v>
      </c>
      <c r="L60" s="96"/>
      <c r="M60" s="96"/>
      <c r="N60" s="96"/>
      <c r="O60" s="96" t="s">
        <v>717</v>
      </c>
      <c r="P60" s="96"/>
      <c r="Q60" s="96"/>
      <c r="R60" s="96"/>
      <c r="S60" s="96"/>
      <c r="T60" s="76" t="s">
        <v>729</v>
      </c>
    </row>
    <row r="61" spans="1:20" ht="20.100000000000001" customHeight="1">
      <c r="A61" s="78" t="s">
        <v>74</v>
      </c>
      <c r="B61" s="78" t="s">
        <v>782</v>
      </c>
      <c r="C61" s="78" t="s">
        <v>783</v>
      </c>
      <c r="D61" s="78" t="s">
        <v>75</v>
      </c>
      <c r="E61" s="79" t="s">
        <v>76</v>
      </c>
      <c r="F61" s="80">
        <v>43964</v>
      </c>
      <c r="G61" s="90">
        <v>44761</v>
      </c>
      <c r="H61" s="90"/>
      <c r="I61" s="90"/>
      <c r="J61" s="90"/>
      <c r="K61" s="91"/>
      <c r="L61" s="91"/>
      <c r="M61" s="91"/>
      <c r="N61" s="91"/>
      <c r="O61" s="91">
        <v>5</v>
      </c>
      <c r="P61" s="91"/>
      <c r="Q61" s="91"/>
      <c r="R61" s="91"/>
      <c r="S61" s="91"/>
      <c r="T61" s="81" t="s">
        <v>751</v>
      </c>
    </row>
    <row r="62" spans="1:20" ht="20.100000000000001" customHeight="1">
      <c r="A62" s="78" t="s">
        <v>74</v>
      </c>
      <c r="B62" s="78" t="s">
        <v>784</v>
      </c>
      <c r="C62" s="78" t="s">
        <v>785</v>
      </c>
      <c r="D62" s="78" t="s">
        <v>77</v>
      </c>
      <c r="E62" s="79" t="s">
        <v>78</v>
      </c>
      <c r="F62" s="80">
        <v>44411</v>
      </c>
      <c r="G62" s="90">
        <v>44740</v>
      </c>
      <c r="H62" s="90"/>
      <c r="I62" s="90"/>
      <c r="J62" s="90"/>
      <c r="K62" s="91"/>
      <c r="L62" s="91"/>
      <c r="M62" s="91"/>
      <c r="N62" s="91"/>
      <c r="O62" s="91">
        <v>5</v>
      </c>
      <c r="P62" s="91"/>
      <c r="Q62" s="91"/>
      <c r="R62" s="91"/>
      <c r="S62" s="91"/>
      <c r="T62" s="81" t="s">
        <v>751</v>
      </c>
    </row>
    <row r="63" spans="1:20" ht="20.100000000000001" customHeight="1">
      <c r="A63" s="78" t="s">
        <v>74</v>
      </c>
      <c r="B63" s="78" t="s">
        <v>786</v>
      </c>
      <c r="C63" s="78" t="s">
        <v>787</v>
      </c>
      <c r="D63" s="78" t="s">
        <v>79</v>
      </c>
      <c r="E63" s="79"/>
      <c r="F63" s="80">
        <v>44634</v>
      </c>
      <c r="G63" s="90">
        <v>44791</v>
      </c>
      <c r="H63" s="90"/>
      <c r="I63" s="90"/>
      <c r="J63" s="90"/>
      <c r="K63" s="91"/>
      <c r="L63" s="91"/>
      <c r="M63" s="91"/>
      <c r="N63" s="91"/>
      <c r="O63" s="91">
        <v>5</v>
      </c>
      <c r="P63" s="91"/>
      <c r="Q63" s="91"/>
      <c r="R63" s="91"/>
      <c r="S63" s="91"/>
      <c r="T63" s="81" t="s">
        <v>751</v>
      </c>
    </row>
    <row r="64" spans="1:20" ht="20.100000000000001" customHeight="1">
      <c r="A64" s="78" t="s">
        <v>2</v>
      </c>
      <c r="B64" s="78" t="s">
        <v>788</v>
      </c>
      <c r="C64" s="78" t="s">
        <v>789</v>
      </c>
      <c r="D64" s="78" t="s">
        <v>80</v>
      </c>
      <c r="E64" s="79" t="s">
        <v>81</v>
      </c>
      <c r="F64" s="80">
        <v>44243</v>
      </c>
      <c r="G64" s="90">
        <v>44761</v>
      </c>
      <c r="H64" s="90"/>
      <c r="I64" s="90"/>
      <c r="J64" s="90"/>
      <c r="K64" s="91"/>
      <c r="L64" s="91"/>
      <c r="M64" s="91"/>
      <c r="N64" s="91"/>
      <c r="O64" s="91">
        <v>5</v>
      </c>
      <c r="P64" s="91"/>
      <c r="Q64" s="91"/>
      <c r="R64" s="91"/>
      <c r="S64" s="91"/>
      <c r="T64" s="81" t="s">
        <v>751</v>
      </c>
    </row>
    <row r="65" spans="1:20" ht="20.100000000000001" customHeight="1">
      <c r="A65" s="78" t="s">
        <v>2</v>
      </c>
      <c r="B65" s="78" t="s">
        <v>790</v>
      </c>
      <c r="C65" s="78" t="s">
        <v>787</v>
      </c>
      <c r="D65" s="78" t="s">
        <v>82</v>
      </c>
      <c r="E65" s="79" t="s">
        <v>83</v>
      </c>
      <c r="F65" s="80">
        <v>44627</v>
      </c>
      <c r="G65" s="90">
        <v>44791</v>
      </c>
      <c r="H65" s="90"/>
      <c r="I65" s="90"/>
      <c r="J65" s="90"/>
      <c r="K65" s="91"/>
      <c r="L65" s="91"/>
      <c r="M65" s="91"/>
      <c r="N65" s="91"/>
      <c r="O65" s="91">
        <v>5</v>
      </c>
      <c r="P65" s="91"/>
      <c r="Q65" s="91"/>
      <c r="R65" s="91"/>
      <c r="S65" s="91"/>
      <c r="T65" s="81" t="s">
        <v>751</v>
      </c>
    </row>
    <row r="66" spans="1:20" ht="20.100000000000001" customHeight="1">
      <c r="A66" s="78" t="s">
        <v>2</v>
      </c>
      <c r="B66" s="78" t="s">
        <v>791</v>
      </c>
      <c r="C66" s="78" t="s">
        <v>792</v>
      </c>
      <c r="D66" s="78" t="s">
        <v>84</v>
      </c>
      <c r="E66" s="79" t="s">
        <v>85</v>
      </c>
      <c r="F66" s="80">
        <v>44635</v>
      </c>
      <c r="G66" s="90">
        <v>44784</v>
      </c>
      <c r="H66" s="90"/>
      <c r="I66" s="90"/>
      <c r="J66" s="90"/>
      <c r="K66" s="91"/>
      <c r="L66" s="91"/>
      <c r="M66" s="91"/>
      <c r="N66" s="91"/>
      <c r="O66" s="91">
        <v>5</v>
      </c>
      <c r="P66" s="91"/>
      <c r="Q66" s="91"/>
      <c r="R66" s="91"/>
      <c r="S66" s="91"/>
      <c r="T66" s="81" t="s">
        <v>751</v>
      </c>
    </row>
    <row r="67" spans="1:20" ht="20.100000000000001" customHeight="1">
      <c r="A67" s="78" t="s">
        <v>86</v>
      </c>
      <c r="B67" s="78" t="s">
        <v>793</v>
      </c>
      <c r="C67" s="78" t="s">
        <v>755</v>
      </c>
      <c r="D67" s="78" t="s">
        <v>87</v>
      </c>
      <c r="E67" s="79" t="s">
        <v>88</v>
      </c>
      <c r="F67" s="80">
        <v>44693</v>
      </c>
      <c r="G67" s="90">
        <v>44838</v>
      </c>
      <c r="H67" s="90"/>
      <c r="I67" s="90"/>
      <c r="J67" s="90"/>
      <c r="K67" s="91"/>
      <c r="L67" s="91"/>
      <c r="M67" s="91"/>
      <c r="N67" s="91"/>
      <c r="O67" s="91">
        <v>5</v>
      </c>
      <c r="P67" s="91"/>
      <c r="Q67" s="91"/>
      <c r="R67" s="91"/>
      <c r="S67" s="91"/>
      <c r="T67" s="81" t="s">
        <v>751</v>
      </c>
    </row>
    <row r="68" spans="1:20" ht="20.100000000000001" customHeight="1">
      <c r="A68" s="78" t="s">
        <v>89</v>
      </c>
      <c r="B68" s="78" t="s">
        <v>794</v>
      </c>
      <c r="C68" s="78" t="s">
        <v>795</v>
      </c>
      <c r="D68" s="78" t="s">
        <v>90</v>
      </c>
      <c r="E68" s="79" t="s">
        <v>91</v>
      </c>
      <c r="F68" s="80">
        <v>44257</v>
      </c>
      <c r="G68" s="90">
        <v>44761</v>
      </c>
      <c r="H68" s="90"/>
      <c r="I68" s="90"/>
      <c r="J68" s="90"/>
      <c r="K68" s="91"/>
      <c r="L68" s="91"/>
      <c r="M68" s="91"/>
      <c r="N68" s="91"/>
      <c r="O68" s="91">
        <v>5</v>
      </c>
      <c r="P68" s="91"/>
      <c r="Q68" s="91"/>
      <c r="R68" s="91"/>
      <c r="S68" s="91"/>
      <c r="T68" s="81" t="s">
        <v>751</v>
      </c>
    </row>
    <row r="69" spans="1:20" ht="20.100000000000001" customHeight="1">
      <c r="A69" s="78" t="s">
        <v>92</v>
      </c>
      <c r="B69" s="78" t="s">
        <v>796</v>
      </c>
      <c r="C69" s="78" t="s">
        <v>797</v>
      </c>
      <c r="D69" s="78" t="s">
        <v>93</v>
      </c>
      <c r="E69" s="79" t="s">
        <v>35</v>
      </c>
      <c r="F69" s="80">
        <v>44410</v>
      </c>
      <c r="G69" s="90">
        <v>44684</v>
      </c>
      <c r="H69" s="90"/>
      <c r="I69" s="90"/>
      <c r="J69" s="90"/>
      <c r="K69" s="91"/>
      <c r="L69" s="91"/>
      <c r="M69" s="91"/>
      <c r="N69" s="91"/>
      <c r="O69" s="91">
        <v>5</v>
      </c>
      <c r="P69" s="91"/>
      <c r="Q69" s="91"/>
      <c r="R69" s="91"/>
      <c r="S69" s="91"/>
      <c r="T69" s="81" t="s">
        <v>751</v>
      </c>
    </row>
    <row r="70" spans="1:20" ht="20.100000000000001" customHeight="1">
      <c r="A70" s="78" t="s">
        <v>94</v>
      </c>
      <c r="B70" s="78" t="s">
        <v>798</v>
      </c>
      <c r="C70" s="78" t="s">
        <v>799</v>
      </c>
      <c r="D70" s="78" t="s">
        <v>95</v>
      </c>
      <c r="E70" s="79"/>
      <c r="F70" s="80">
        <v>44627</v>
      </c>
      <c r="G70" s="90">
        <v>44761</v>
      </c>
      <c r="H70" s="90"/>
      <c r="I70" s="90"/>
      <c r="J70" s="90"/>
      <c r="K70" s="91"/>
      <c r="L70" s="91"/>
      <c r="M70" s="91"/>
      <c r="N70" s="91"/>
      <c r="O70" s="91">
        <v>5</v>
      </c>
      <c r="P70" s="91"/>
      <c r="Q70" s="91"/>
      <c r="R70" s="91"/>
      <c r="S70" s="91"/>
      <c r="T70" s="81" t="s">
        <v>751</v>
      </c>
    </row>
    <row r="71" spans="1:20" ht="20.100000000000001" customHeight="1">
      <c r="A71" s="78" t="s">
        <v>5</v>
      </c>
      <c r="B71" s="78" t="s">
        <v>800</v>
      </c>
      <c r="C71" s="78" t="s">
        <v>801</v>
      </c>
      <c r="D71" s="78" t="s">
        <v>96</v>
      </c>
      <c r="E71" s="79" t="s">
        <v>97</v>
      </c>
      <c r="F71" s="80">
        <v>44718</v>
      </c>
      <c r="G71" s="90">
        <v>44791</v>
      </c>
      <c r="H71" s="90"/>
      <c r="I71" s="90"/>
      <c r="J71" s="90"/>
      <c r="K71" s="91"/>
      <c r="L71" s="91"/>
      <c r="M71" s="91"/>
      <c r="N71" s="91"/>
      <c r="O71" s="91">
        <v>5</v>
      </c>
      <c r="P71" s="91"/>
      <c r="Q71" s="91"/>
      <c r="R71" s="91"/>
      <c r="S71" s="91"/>
      <c r="T71" s="81" t="s">
        <v>751</v>
      </c>
    </row>
    <row r="72" spans="1:20" ht="20.100000000000001" customHeight="1">
      <c r="A72" s="78" t="s">
        <v>98</v>
      </c>
      <c r="B72" s="78" t="s">
        <v>802</v>
      </c>
      <c r="C72" s="78" t="s">
        <v>803</v>
      </c>
      <c r="D72" s="78" t="s">
        <v>99</v>
      </c>
      <c r="E72" s="79" t="s">
        <v>35</v>
      </c>
      <c r="F72" s="80">
        <v>44412</v>
      </c>
      <c r="G72" s="90">
        <v>44726</v>
      </c>
      <c r="H72" s="90"/>
      <c r="I72" s="90"/>
      <c r="J72" s="90"/>
      <c r="K72" s="91"/>
      <c r="L72" s="91"/>
      <c r="M72" s="91"/>
      <c r="N72" s="91"/>
      <c r="O72" s="91">
        <v>5</v>
      </c>
      <c r="P72" s="91"/>
      <c r="Q72" s="91"/>
      <c r="R72" s="91"/>
      <c r="S72" s="91"/>
      <c r="T72" s="81" t="s">
        <v>804</v>
      </c>
    </row>
    <row r="73" spans="1:20" ht="20.100000000000001" customHeight="1">
      <c r="A73" s="95" t="s">
        <v>805</v>
      </c>
      <c r="B73" s="95"/>
      <c r="C73" s="95"/>
      <c r="D73" s="95"/>
      <c r="E73" s="95"/>
      <c r="F73" s="95"/>
      <c r="G73" s="95"/>
      <c r="H73" s="95"/>
      <c r="I73" s="95"/>
      <c r="J73" s="95"/>
      <c r="K73" s="95"/>
      <c r="L73" s="95"/>
      <c r="M73" s="95"/>
      <c r="N73" s="95"/>
      <c r="O73" s="95"/>
      <c r="P73" s="95"/>
      <c r="Q73" s="95"/>
      <c r="R73" s="95"/>
      <c r="S73" s="95"/>
      <c r="T73" s="95"/>
    </row>
    <row r="74" spans="1:20" ht="14.1" customHeight="1">
      <c r="A74" s="76" t="s">
        <v>722</v>
      </c>
      <c r="B74" s="76" t="s">
        <v>723</v>
      </c>
      <c r="C74" s="76" t="s">
        <v>724</v>
      </c>
      <c r="D74" s="76" t="s">
        <v>725</v>
      </c>
      <c r="E74" s="77" t="s">
        <v>726</v>
      </c>
      <c r="F74" s="76" t="s">
        <v>727</v>
      </c>
      <c r="G74" s="96" t="s">
        <v>728</v>
      </c>
      <c r="H74" s="96"/>
      <c r="I74" s="96"/>
      <c r="J74" s="96"/>
      <c r="K74" s="96" t="s">
        <v>717</v>
      </c>
      <c r="L74" s="96"/>
      <c r="M74" s="96"/>
      <c r="N74" s="96"/>
      <c r="O74" s="96" t="s">
        <v>717</v>
      </c>
      <c r="P74" s="96"/>
      <c r="Q74" s="96"/>
      <c r="R74" s="96"/>
      <c r="S74" s="96"/>
      <c r="T74" s="76" t="s">
        <v>729</v>
      </c>
    </row>
    <row r="75" spans="1:20" ht="20.100000000000001" customHeight="1">
      <c r="A75" s="78" t="s">
        <v>100</v>
      </c>
      <c r="B75" s="78" t="s">
        <v>806</v>
      </c>
      <c r="C75" s="78" t="s">
        <v>807</v>
      </c>
      <c r="D75" s="78" t="s">
        <v>101</v>
      </c>
      <c r="E75" s="79" t="s">
        <v>102</v>
      </c>
      <c r="F75" s="80">
        <v>44361</v>
      </c>
      <c r="G75" s="90">
        <v>44774</v>
      </c>
      <c r="H75" s="90"/>
      <c r="I75" s="90"/>
      <c r="J75" s="90"/>
      <c r="K75" s="91"/>
      <c r="L75" s="91"/>
      <c r="M75" s="91"/>
      <c r="N75" s="91"/>
      <c r="O75" s="91"/>
      <c r="P75" s="91"/>
      <c r="Q75" s="91"/>
      <c r="R75" s="91"/>
      <c r="S75" s="91"/>
      <c r="T75" s="81" t="s">
        <v>751</v>
      </c>
    </row>
    <row r="76" spans="1:20" ht="20.100000000000001" customHeight="1">
      <c r="A76" s="78" t="s">
        <v>103</v>
      </c>
      <c r="B76" s="78" t="s">
        <v>808</v>
      </c>
      <c r="C76" s="78" t="s">
        <v>809</v>
      </c>
      <c r="D76" s="78" t="s">
        <v>104</v>
      </c>
      <c r="E76" s="79" t="s">
        <v>35</v>
      </c>
      <c r="F76" s="80">
        <v>44655</v>
      </c>
      <c r="G76" s="90">
        <v>44735</v>
      </c>
      <c r="H76" s="90"/>
      <c r="I76" s="90"/>
      <c r="J76" s="90"/>
      <c r="K76" s="91"/>
      <c r="L76" s="91"/>
      <c r="M76" s="91"/>
      <c r="N76" s="91"/>
      <c r="O76" s="91"/>
      <c r="P76" s="91"/>
      <c r="Q76" s="91"/>
      <c r="R76" s="91"/>
      <c r="S76" s="91"/>
      <c r="T76" s="81" t="s">
        <v>751</v>
      </c>
    </row>
    <row r="77" spans="1:20" ht="20.100000000000001" customHeight="1">
      <c r="A77" s="95" t="s">
        <v>810</v>
      </c>
      <c r="B77" s="95"/>
      <c r="C77" s="95"/>
      <c r="D77" s="95"/>
      <c r="E77" s="95"/>
      <c r="F77" s="95"/>
      <c r="G77" s="95"/>
      <c r="H77" s="95"/>
      <c r="I77" s="95"/>
      <c r="J77" s="95"/>
      <c r="K77" s="95"/>
      <c r="L77" s="95"/>
      <c r="M77" s="95"/>
      <c r="N77" s="95"/>
      <c r="O77" s="95"/>
      <c r="P77" s="95"/>
      <c r="Q77" s="95"/>
      <c r="R77" s="95"/>
      <c r="S77" s="95"/>
      <c r="T77" s="95"/>
    </row>
    <row r="78" spans="1:20" ht="14.1" customHeight="1">
      <c r="A78" s="76" t="s">
        <v>722</v>
      </c>
      <c r="B78" s="76" t="s">
        <v>723</v>
      </c>
      <c r="C78" s="76" t="s">
        <v>724</v>
      </c>
      <c r="D78" s="76" t="s">
        <v>725</v>
      </c>
      <c r="E78" s="77" t="s">
        <v>726</v>
      </c>
      <c r="F78" s="76" t="s">
        <v>727</v>
      </c>
      <c r="G78" s="96" t="s">
        <v>728</v>
      </c>
      <c r="H78" s="96"/>
      <c r="I78" s="96"/>
      <c r="J78" s="96"/>
      <c r="K78" s="96" t="s">
        <v>717</v>
      </c>
      <c r="L78" s="96"/>
      <c r="M78" s="96"/>
      <c r="N78" s="96"/>
      <c r="O78" s="96" t="s">
        <v>717</v>
      </c>
      <c r="P78" s="96"/>
      <c r="Q78" s="96"/>
      <c r="R78" s="96"/>
      <c r="S78" s="96"/>
      <c r="T78" s="76" t="s">
        <v>729</v>
      </c>
    </row>
    <row r="79" spans="1:20" ht="20.100000000000001" customHeight="1">
      <c r="A79" s="78" t="s">
        <v>105</v>
      </c>
      <c r="B79" s="78" t="s">
        <v>811</v>
      </c>
      <c r="C79" s="78" t="s">
        <v>812</v>
      </c>
      <c r="D79" s="78" t="s">
        <v>106</v>
      </c>
      <c r="E79" s="79" t="s">
        <v>107</v>
      </c>
      <c r="F79" s="80">
        <v>44627</v>
      </c>
      <c r="G79" s="90">
        <v>44760</v>
      </c>
      <c r="H79" s="90"/>
      <c r="I79" s="90"/>
      <c r="J79" s="90"/>
      <c r="K79" s="91"/>
      <c r="L79" s="91"/>
      <c r="M79" s="91"/>
      <c r="N79" s="91"/>
      <c r="O79" s="91"/>
      <c r="P79" s="91"/>
      <c r="Q79" s="91"/>
      <c r="R79" s="91"/>
      <c r="S79" s="91"/>
      <c r="T79" s="81" t="s">
        <v>751</v>
      </c>
    </row>
    <row r="80" spans="1:20" ht="20.100000000000001" customHeight="1">
      <c r="A80" s="78" t="s">
        <v>108</v>
      </c>
      <c r="B80" s="78" t="s">
        <v>813</v>
      </c>
      <c r="C80" s="78" t="s">
        <v>814</v>
      </c>
      <c r="D80" s="78" t="s">
        <v>109</v>
      </c>
      <c r="E80" s="79" t="s">
        <v>110</v>
      </c>
      <c r="F80" s="80">
        <v>44522</v>
      </c>
      <c r="G80" s="90">
        <v>44858</v>
      </c>
      <c r="H80" s="90"/>
      <c r="I80" s="90"/>
      <c r="J80" s="90"/>
      <c r="K80" s="91"/>
      <c r="L80" s="91"/>
      <c r="M80" s="91"/>
      <c r="N80" s="91"/>
      <c r="O80" s="91"/>
      <c r="P80" s="91"/>
      <c r="Q80" s="91"/>
      <c r="R80" s="91"/>
      <c r="S80" s="91"/>
      <c r="T80" s="81" t="s">
        <v>751</v>
      </c>
    </row>
    <row r="81" spans="1:20" ht="20.100000000000001" customHeight="1">
      <c r="A81" s="78" t="s">
        <v>111</v>
      </c>
      <c r="B81" s="78" t="s">
        <v>815</v>
      </c>
      <c r="C81" s="78" t="s">
        <v>816</v>
      </c>
      <c r="D81" s="78" t="s">
        <v>112</v>
      </c>
      <c r="E81" s="79" t="s">
        <v>113</v>
      </c>
      <c r="F81" s="80">
        <v>44421</v>
      </c>
      <c r="G81" s="90">
        <v>44767</v>
      </c>
      <c r="H81" s="90"/>
      <c r="I81" s="90"/>
      <c r="J81" s="90"/>
      <c r="K81" s="91"/>
      <c r="L81" s="91"/>
      <c r="M81" s="91"/>
      <c r="N81" s="91"/>
      <c r="O81" s="91"/>
      <c r="P81" s="91"/>
      <c r="Q81" s="91"/>
      <c r="R81" s="91"/>
      <c r="S81" s="91"/>
      <c r="T81" s="81" t="s">
        <v>751</v>
      </c>
    </row>
    <row r="82" spans="1:20" ht="20.100000000000001" customHeight="1">
      <c r="A82" s="78" t="s">
        <v>114</v>
      </c>
      <c r="B82" s="78" t="s">
        <v>817</v>
      </c>
      <c r="C82" s="78" t="s">
        <v>818</v>
      </c>
      <c r="D82" s="78" t="s">
        <v>60</v>
      </c>
      <c r="E82" s="79" t="s">
        <v>115</v>
      </c>
      <c r="F82" s="80">
        <v>44151</v>
      </c>
      <c r="G82" s="90">
        <v>44762</v>
      </c>
      <c r="H82" s="90"/>
      <c r="I82" s="90"/>
      <c r="J82" s="90"/>
      <c r="K82" s="91"/>
      <c r="L82" s="91"/>
      <c r="M82" s="91"/>
      <c r="N82" s="91"/>
      <c r="O82" s="91"/>
      <c r="P82" s="91"/>
      <c r="Q82" s="91"/>
      <c r="R82" s="91"/>
      <c r="S82" s="91"/>
      <c r="T82" s="81" t="s">
        <v>751</v>
      </c>
    </row>
    <row r="83" spans="1:20" ht="20.100000000000001" customHeight="1">
      <c r="A83" s="78" t="s">
        <v>116</v>
      </c>
      <c r="B83" s="78" t="s">
        <v>819</v>
      </c>
      <c r="C83" s="78" t="s">
        <v>820</v>
      </c>
      <c r="D83" s="78" t="s">
        <v>117</v>
      </c>
      <c r="E83" s="79" t="s">
        <v>118</v>
      </c>
      <c r="F83" s="80">
        <v>44417</v>
      </c>
      <c r="G83" s="90">
        <v>44860</v>
      </c>
      <c r="H83" s="90"/>
      <c r="I83" s="90"/>
      <c r="J83" s="90"/>
      <c r="K83" s="91"/>
      <c r="L83" s="91"/>
      <c r="M83" s="91"/>
      <c r="N83" s="91"/>
      <c r="O83" s="91"/>
      <c r="P83" s="91"/>
      <c r="Q83" s="91"/>
      <c r="R83" s="91"/>
      <c r="S83" s="91"/>
      <c r="T83" s="81" t="s">
        <v>751</v>
      </c>
    </row>
    <row r="84" spans="1:20" ht="20.100000000000001" customHeight="1">
      <c r="A84" s="78" t="s">
        <v>119</v>
      </c>
      <c r="B84" s="78" t="s">
        <v>821</v>
      </c>
      <c r="C84" s="78" t="s">
        <v>822</v>
      </c>
      <c r="D84" s="78" t="s">
        <v>120</v>
      </c>
      <c r="E84" s="79" t="s">
        <v>35</v>
      </c>
      <c r="F84" s="80">
        <v>44571</v>
      </c>
      <c r="G84" s="90">
        <v>44774</v>
      </c>
      <c r="H84" s="90"/>
      <c r="I84" s="90"/>
      <c r="J84" s="90"/>
      <c r="K84" s="91"/>
      <c r="L84" s="91"/>
      <c r="M84" s="91"/>
      <c r="N84" s="91"/>
      <c r="O84" s="91"/>
      <c r="P84" s="91"/>
      <c r="Q84" s="91"/>
      <c r="R84" s="91"/>
      <c r="S84" s="91"/>
      <c r="T84" s="81" t="s">
        <v>804</v>
      </c>
    </row>
    <row r="85" spans="1:20" ht="20.100000000000001" customHeight="1">
      <c r="A85" s="95" t="s">
        <v>823</v>
      </c>
      <c r="B85" s="95"/>
      <c r="C85" s="95"/>
      <c r="D85" s="95"/>
      <c r="E85" s="95"/>
      <c r="F85" s="95"/>
      <c r="G85" s="95"/>
      <c r="H85" s="95"/>
      <c r="I85" s="95"/>
      <c r="J85" s="95"/>
      <c r="K85" s="95"/>
      <c r="L85" s="95"/>
      <c r="M85" s="95"/>
      <c r="N85" s="95"/>
      <c r="O85" s="95"/>
      <c r="P85" s="95"/>
      <c r="Q85" s="95"/>
      <c r="R85" s="95"/>
      <c r="S85" s="95"/>
      <c r="T85" s="95"/>
    </row>
    <row r="86" spans="1:20" ht="14.1" customHeight="1">
      <c r="A86" s="76" t="s">
        <v>722</v>
      </c>
      <c r="B86" s="76" t="s">
        <v>723</v>
      </c>
      <c r="C86" s="76" t="s">
        <v>724</v>
      </c>
      <c r="D86" s="76" t="s">
        <v>725</v>
      </c>
      <c r="E86" s="77" t="s">
        <v>726</v>
      </c>
      <c r="F86" s="76" t="s">
        <v>727</v>
      </c>
      <c r="G86" s="96" t="s">
        <v>728</v>
      </c>
      <c r="H86" s="96"/>
      <c r="I86" s="96"/>
      <c r="J86" s="96"/>
      <c r="K86" s="96" t="s">
        <v>717</v>
      </c>
      <c r="L86" s="96"/>
      <c r="M86" s="96"/>
      <c r="N86" s="96"/>
      <c r="O86" s="96" t="s">
        <v>717</v>
      </c>
      <c r="P86" s="96"/>
      <c r="Q86" s="96"/>
      <c r="R86" s="96"/>
      <c r="S86" s="96"/>
      <c r="T86" s="76" t="s">
        <v>729</v>
      </c>
    </row>
    <row r="87" spans="1:20" ht="20.100000000000001" customHeight="1">
      <c r="A87" s="78" t="s">
        <v>121</v>
      </c>
      <c r="B87" s="78" t="s">
        <v>824</v>
      </c>
      <c r="C87" s="78" t="s">
        <v>825</v>
      </c>
      <c r="D87" s="78" t="s">
        <v>122</v>
      </c>
      <c r="E87" s="79" t="s">
        <v>81</v>
      </c>
      <c r="F87" s="80">
        <v>44655</v>
      </c>
      <c r="G87" s="90">
        <v>44817</v>
      </c>
      <c r="H87" s="90"/>
      <c r="I87" s="90"/>
      <c r="J87" s="90"/>
      <c r="K87" s="91"/>
      <c r="L87" s="91"/>
      <c r="M87" s="91"/>
      <c r="N87" s="91"/>
      <c r="O87" s="91">
        <v>5</v>
      </c>
      <c r="P87" s="91"/>
      <c r="Q87" s="91"/>
      <c r="R87" s="91"/>
      <c r="S87" s="91"/>
      <c r="T87" s="81" t="s">
        <v>751</v>
      </c>
    </row>
    <row r="88" spans="1:20" ht="20.100000000000001" customHeight="1">
      <c r="A88" s="78" t="s">
        <v>123</v>
      </c>
      <c r="B88" s="78" t="s">
        <v>826</v>
      </c>
      <c r="C88" s="78" t="s">
        <v>827</v>
      </c>
      <c r="D88" s="78" t="s">
        <v>124</v>
      </c>
      <c r="E88" s="79" t="s">
        <v>125</v>
      </c>
      <c r="F88" s="80">
        <v>44658</v>
      </c>
      <c r="G88" s="90">
        <v>44781</v>
      </c>
      <c r="H88" s="90"/>
      <c r="I88" s="90"/>
      <c r="J88" s="90"/>
      <c r="K88" s="91"/>
      <c r="L88" s="91"/>
      <c r="M88" s="91"/>
      <c r="N88" s="91"/>
      <c r="O88" s="91">
        <v>5</v>
      </c>
      <c r="P88" s="91"/>
      <c r="Q88" s="91"/>
      <c r="R88" s="91"/>
      <c r="S88" s="91"/>
      <c r="T88" s="81" t="s">
        <v>751</v>
      </c>
    </row>
    <row r="89" spans="1:20" ht="20.100000000000001" customHeight="1">
      <c r="A89" s="78" t="s">
        <v>126</v>
      </c>
      <c r="B89" s="78" t="s">
        <v>828</v>
      </c>
      <c r="C89" s="78" t="s">
        <v>829</v>
      </c>
      <c r="D89" s="78" t="s">
        <v>127</v>
      </c>
      <c r="E89" s="79" t="s">
        <v>118</v>
      </c>
      <c r="F89" s="80">
        <v>44606</v>
      </c>
      <c r="G89" s="90">
        <v>44774</v>
      </c>
      <c r="H89" s="90"/>
      <c r="I89" s="90"/>
      <c r="J89" s="90"/>
      <c r="K89" s="91"/>
      <c r="L89" s="91"/>
      <c r="M89" s="91"/>
      <c r="N89" s="91"/>
      <c r="O89" s="91">
        <v>5</v>
      </c>
      <c r="P89" s="91"/>
      <c r="Q89" s="91"/>
      <c r="R89" s="91"/>
      <c r="S89" s="91"/>
      <c r="T89" s="81" t="s">
        <v>751</v>
      </c>
    </row>
    <row r="90" spans="1:20" ht="24" customHeight="1">
      <c r="A90" s="97" t="s">
        <v>128</v>
      </c>
      <c r="B90" s="97"/>
      <c r="C90" s="97"/>
      <c r="D90" s="97"/>
      <c r="E90" s="97"/>
      <c r="F90" s="97"/>
      <c r="G90" s="97"/>
      <c r="H90" s="97"/>
      <c r="I90" s="97"/>
      <c r="J90" s="97"/>
      <c r="K90" s="97"/>
      <c r="L90" s="97"/>
      <c r="M90" s="97"/>
      <c r="N90" s="97"/>
      <c r="O90" s="97"/>
      <c r="P90" s="97"/>
      <c r="Q90" s="97"/>
      <c r="R90" s="97"/>
      <c r="S90" s="97"/>
      <c r="T90" s="97"/>
    </row>
    <row r="91" spans="1:20" ht="20.100000000000001" customHeight="1">
      <c r="A91" s="95" t="s">
        <v>738</v>
      </c>
      <c r="B91" s="95"/>
      <c r="C91" s="95"/>
      <c r="D91" s="95"/>
      <c r="E91" s="95"/>
      <c r="F91" s="95"/>
      <c r="G91" s="95"/>
      <c r="H91" s="95"/>
      <c r="I91" s="95"/>
      <c r="J91" s="95"/>
      <c r="K91" s="95"/>
      <c r="L91" s="95"/>
      <c r="M91" s="95"/>
      <c r="N91" s="95"/>
      <c r="O91" s="95"/>
      <c r="P91" s="95"/>
      <c r="Q91" s="95"/>
      <c r="R91" s="95"/>
      <c r="S91" s="95"/>
      <c r="T91" s="95"/>
    </row>
    <row r="92" spans="1:20" ht="14.1" customHeight="1">
      <c r="A92" s="76" t="s">
        <v>722</v>
      </c>
      <c r="B92" s="76" t="s">
        <v>723</v>
      </c>
      <c r="C92" s="76" t="s">
        <v>724</v>
      </c>
      <c r="D92" s="76" t="s">
        <v>725</v>
      </c>
      <c r="E92" s="77" t="s">
        <v>726</v>
      </c>
      <c r="F92" s="76" t="s">
        <v>727</v>
      </c>
      <c r="G92" s="96" t="s">
        <v>728</v>
      </c>
      <c r="H92" s="96"/>
      <c r="I92" s="96"/>
      <c r="J92" s="96"/>
      <c r="K92" s="96" t="s">
        <v>717</v>
      </c>
      <c r="L92" s="96"/>
      <c r="M92" s="96"/>
      <c r="N92" s="96"/>
      <c r="O92" s="96" t="s">
        <v>717</v>
      </c>
      <c r="P92" s="96"/>
      <c r="Q92" s="96"/>
      <c r="R92" s="96"/>
      <c r="S92" s="96"/>
      <c r="T92" s="76" t="s">
        <v>729</v>
      </c>
    </row>
    <row r="93" spans="1:20" ht="20.100000000000001" customHeight="1">
      <c r="A93" s="91" t="s">
        <v>129</v>
      </c>
      <c r="B93" s="82" t="s">
        <v>830</v>
      </c>
      <c r="C93" s="82" t="s">
        <v>831</v>
      </c>
      <c r="D93" s="82" t="s">
        <v>130</v>
      </c>
      <c r="E93" s="83" t="s">
        <v>78</v>
      </c>
      <c r="F93" s="84">
        <v>44655</v>
      </c>
      <c r="G93" s="93">
        <v>44762</v>
      </c>
      <c r="H93" s="93"/>
      <c r="I93" s="93"/>
      <c r="J93" s="93"/>
      <c r="K93" s="94"/>
      <c r="L93" s="94"/>
      <c r="M93" s="94"/>
      <c r="N93" s="94"/>
      <c r="O93" s="94">
        <v>5</v>
      </c>
      <c r="P93" s="94"/>
      <c r="Q93" s="94"/>
      <c r="R93" s="94"/>
      <c r="S93" s="94"/>
      <c r="T93" s="85" t="s">
        <v>751</v>
      </c>
    </row>
    <row r="94" spans="1:20" ht="14.1" customHeight="1">
      <c r="A94" s="91"/>
      <c r="B94" s="86"/>
      <c r="C94" s="86"/>
      <c r="D94" s="86"/>
      <c r="E94" s="86"/>
      <c r="F94" s="86"/>
      <c r="G94" s="87"/>
      <c r="H94" s="88"/>
      <c r="I94" s="88"/>
      <c r="J94" s="89"/>
      <c r="K94" s="87"/>
      <c r="L94" s="88"/>
      <c r="M94" s="88"/>
      <c r="N94" s="89"/>
      <c r="O94" s="87"/>
      <c r="P94" s="88"/>
      <c r="Q94" s="88"/>
      <c r="R94" s="88"/>
      <c r="S94" s="89"/>
      <c r="T94" s="86"/>
    </row>
    <row r="95" spans="1:20" ht="20.100000000000001" customHeight="1">
      <c r="A95" s="95" t="s">
        <v>823</v>
      </c>
      <c r="B95" s="95"/>
      <c r="C95" s="95"/>
      <c r="D95" s="95"/>
      <c r="E95" s="95"/>
      <c r="F95" s="95"/>
      <c r="G95" s="95"/>
      <c r="H95" s="95"/>
      <c r="I95" s="95"/>
      <c r="J95" s="95"/>
      <c r="K95" s="95"/>
      <c r="L95" s="95"/>
      <c r="M95" s="95"/>
      <c r="N95" s="95"/>
      <c r="O95" s="95"/>
      <c r="P95" s="95"/>
      <c r="Q95" s="95"/>
      <c r="R95" s="95"/>
      <c r="S95" s="95"/>
      <c r="T95" s="95"/>
    </row>
    <row r="96" spans="1:20" ht="14.1" customHeight="1">
      <c r="A96" s="76" t="s">
        <v>722</v>
      </c>
      <c r="B96" s="76" t="s">
        <v>723</v>
      </c>
      <c r="C96" s="76" t="s">
        <v>724</v>
      </c>
      <c r="D96" s="76" t="s">
        <v>725</v>
      </c>
      <c r="E96" s="77" t="s">
        <v>726</v>
      </c>
      <c r="F96" s="76" t="s">
        <v>727</v>
      </c>
      <c r="G96" s="96" t="s">
        <v>728</v>
      </c>
      <c r="H96" s="96"/>
      <c r="I96" s="96"/>
      <c r="J96" s="96"/>
      <c r="K96" s="96" t="s">
        <v>717</v>
      </c>
      <c r="L96" s="96"/>
      <c r="M96" s="96"/>
      <c r="N96" s="96"/>
      <c r="O96" s="96" t="s">
        <v>717</v>
      </c>
      <c r="P96" s="96"/>
      <c r="Q96" s="96"/>
      <c r="R96" s="96"/>
      <c r="S96" s="96"/>
      <c r="T96" s="76" t="s">
        <v>729</v>
      </c>
    </row>
    <row r="97" spans="1:20" ht="20.100000000000001" customHeight="1">
      <c r="A97" s="91" t="s">
        <v>131</v>
      </c>
      <c r="B97" s="82" t="s">
        <v>832</v>
      </c>
      <c r="C97" s="82" t="s">
        <v>833</v>
      </c>
      <c r="D97" s="82" t="s">
        <v>132</v>
      </c>
      <c r="E97" s="83" t="s">
        <v>133</v>
      </c>
      <c r="F97" s="84">
        <v>44327</v>
      </c>
      <c r="G97" s="93">
        <v>44754</v>
      </c>
      <c r="H97" s="93"/>
      <c r="I97" s="93"/>
      <c r="J97" s="93"/>
      <c r="K97" s="94"/>
      <c r="L97" s="94"/>
      <c r="M97" s="94"/>
      <c r="N97" s="94"/>
      <c r="O97" s="94">
        <v>5</v>
      </c>
      <c r="P97" s="94"/>
      <c r="Q97" s="94"/>
      <c r="R97" s="94"/>
      <c r="S97" s="94"/>
      <c r="T97" s="85" t="s">
        <v>751</v>
      </c>
    </row>
    <row r="98" spans="1:20" ht="6" customHeight="1">
      <c r="A98" s="91"/>
      <c r="B98" s="86"/>
      <c r="C98" s="86"/>
      <c r="D98" s="86"/>
      <c r="E98" s="86"/>
      <c r="F98" s="86"/>
      <c r="G98" s="87"/>
      <c r="H98" s="88"/>
      <c r="I98" s="88"/>
      <c r="J98" s="89"/>
      <c r="K98" s="87"/>
      <c r="L98" s="88"/>
      <c r="M98" s="88"/>
      <c r="N98" s="89"/>
      <c r="O98" s="87"/>
      <c r="P98" s="88"/>
      <c r="Q98" s="88"/>
      <c r="R98" s="88"/>
      <c r="S98" s="89"/>
      <c r="T98" s="86"/>
    </row>
    <row r="99" spans="1:20" ht="20.100000000000001" customHeight="1">
      <c r="A99" s="95" t="s">
        <v>834</v>
      </c>
      <c r="B99" s="95"/>
      <c r="C99" s="95"/>
      <c r="D99" s="95"/>
      <c r="E99" s="95"/>
      <c r="F99" s="95"/>
      <c r="G99" s="95"/>
      <c r="H99" s="95"/>
      <c r="I99" s="95"/>
      <c r="J99" s="95"/>
      <c r="K99" s="95"/>
      <c r="L99" s="95"/>
      <c r="M99" s="95"/>
      <c r="N99" s="95"/>
      <c r="O99" s="95"/>
      <c r="P99" s="95"/>
      <c r="Q99" s="95"/>
      <c r="R99" s="95"/>
      <c r="S99" s="95"/>
      <c r="T99" s="95"/>
    </row>
    <row r="100" spans="1:20" ht="14.1" customHeight="1">
      <c r="A100" s="76" t="s">
        <v>722</v>
      </c>
      <c r="B100" s="76" t="s">
        <v>723</v>
      </c>
      <c r="C100" s="76" t="s">
        <v>724</v>
      </c>
      <c r="D100" s="76" t="s">
        <v>725</v>
      </c>
      <c r="E100" s="77" t="s">
        <v>726</v>
      </c>
      <c r="F100" s="76" t="s">
        <v>727</v>
      </c>
      <c r="G100" s="96" t="s">
        <v>728</v>
      </c>
      <c r="H100" s="96"/>
      <c r="I100" s="96"/>
      <c r="J100" s="96"/>
      <c r="K100" s="96" t="s">
        <v>717</v>
      </c>
      <c r="L100" s="96"/>
      <c r="M100" s="96"/>
      <c r="N100" s="96"/>
      <c r="O100" s="96" t="s">
        <v>717</v>
      </c>
      <c r="P100" s="96"/>
      <c r="Q100" s="96"/>
      <c r="R100" s="96"/>
      <c r="S100" s="96"/>
      <c r="T100" s="76" t="s">
        <v>729</v>
      </c>
    </row>
    <row r="101" spans="1:20" ht="20.100000000000001" customHeight="1">
      <c r="A101" s="91" t="s">
        <v>134</v>
      </c>
      <c r="B101" s="82" t="s">
        <v>835</v>
      </c>
      <c r="C101" s="82" t="s">
        <v>836</v>
      </c>
      <c r="D101" s="82" t="s">
        <v>135</v>
      </c>
      <c r="E101" s="83" t="s">
        <v>35</v>
      </c>
      <c r="F101" s="84">
        <v>44683</v>
      </c>
      <c r="G101" s="93">
        <v>44789</v>
      </c>
      <c r="H101" s="93"/>
      <c r="I101" s="93"/>
      <c r="J101" s="93"/>
      <c r="K101" s="94"/>
      <c r="L101" s="94"/>
      <c r="M101" s="94"/>
      <c r="N101" s="94"/>
      <c r="O101" s="94">
        <v>5</v>
      </c>
      <c r="P101" s="94"/>
      <c r="Q101" s="94"/>
      <c r="R101" s="94"/>
      <c r="S101" s="94"/>
      <c r="T101" s="85" t="s">
        <v>751</v>
      </c>
    </row>
    <row r="102" spans="1:20" ht="6" customHeight="1">
      <c r="A102" s="91"/>
      <c r="B102" s="86"/>
      <c r="C102" s="86"/>
      <c r="D102" s="86"/>
      <c r="E102" s="86"/>
      <c r="F102" s="86"/>
      <c r="G102" s="87"/>
      <c r="H102" s="88"/>
      <c r="I102" s="88"/>
      <c r="J102" s="89"/>
      <c r="K102" s="87"/>
      <c r="L102" s="88"/>
      <c r="M102" s="88"/>
      <c r="N102" s="89"/>
      <c r="O102" s="87"/>
      <c r="P102" s="88"/>
      <c r="Q102" s="88"/>
      <c r="R102" s="88"/>
      <c r="S102" s="89"/>
      <c r="T102" s="86"/>
    </row>
    <row r="103" spans="1:20" ht="20.100000000000001" customHeight="1">
      <c r="A103" s="95" t="s">
        <v>837</v>
      </c>
      <c r="B103" s="95"/>
      <c r="C103" s="95"/>
      <c r="D103" s="95"/>
      <c r="E103" s="95"/>
      <c r="F103" s="95"/>
      <c r="G103" s="95"/>
      <c r="H103" s="95"/>
      <c r="I103" s="95"/>
      <c r="J103" s="95"/>
      <c r="K103" s="95"/>
      <c r="L103" s="95"/>
      <c r="M103" s="95"/>
      <c r="N103" s="95"/>
      <c r="O103" s="95"/>
      <c r="P103" s="95"/>
      <c r="Q103" s="95"/>
      <c r="R103" s="95"/>
      <c r="S103" s="95"/>
      <c r="T103" s="95"/>
    </row>
    <row r="104" spans="1:20" ht="14.1" customHeight="1">
      <c r="A104" s="76" t="s">
        <v>722</v>
      </c>
      <c r="B104" s="76" t="s">
        <v>723</v>
      </c>
      <c r="C104" s="76" t="s">
        <v>724</v>
      </c>
      <c r="D104" s="76" t="s">
        <v>725</v>
      </c>
      <c r="E104" s="77" t="s">
        <v>726</v>
      </c>
      <c r="F104" s="76" t="s">
        <v>727</v>
      </c>
      <c r="G104" s="96" t="s">
        <v>728</v>
      </c>
      <c r="H104" s="96"/>
      <c r="I104" s="96"/>
      <c r="J104" s="96"/>
      <c r="K104" s="96" t="s">
        <v>717</v>
      </c>
      <c r="L104" s="96"/>
      <c r="M104" s="96"/>
      <c r="N104" s="96"/>
      <c r="O104" s="96" t="s">
        <v>717</v>
      </c>
      <c r="P104" s="96"/>
      <c r="Q104" s="96"/>
      <c r="R104" s="96"/>
      <c r="S104" s="96"/>
      <c r="T104" s="76" t="s">
        <v>729</v>
      </c>
    </row>
    <row r="105" spans="1:20" ht="20.100000000000001" customHeight="1">
      <c r="A105" s="78" t="s">
        <v>136</v>
      </c>
      <c r="B105" s="78" t="s">
        <v>838</v>
      </c>
      <c r="C105" s="78" t="s">
        <v>839</v>
      </c>
      <c r="D105" s="78" t="s">
        <v>137</v>
      </c>
      <c r="E105" s="79" t="s">
        <v>138</v>
      </c>
      <c r="F105" s="80">
        <v>44606</v>
      </c>
      <c r="G105" s="90">
        <v>44844</v>
      </c>
      <c r="H105" s="90"/>
      <c r="I105" s="90"/>
      <c r="J105" s="90"/>
      <c r="K105" s="91"/>
      <c r="L105" s="91"/>
      <c r="M105" s="91"/>
      <c r="N105" s="91"/>
      <c r="O105" s="91">
        <v>5</v>
      </c>
      <c r="P105" s="91"/>
      <c r="Q105" s="91"/>
      <c r="R105" s="91"/>
      <c r="S105" s="91"/>
      <c r="T105" s="81" t="s">
        <v>751</v>
      </c>
    </row>
    <row r="106" spans="1:20" ht="24" customHeight="1">
      <c r="A106" s="97" t="s">
        <v>139</v>
      </c>
      <c r="B106" s="97"/>
      <c r="C106" s="97"/>
      <c r="D106" s="97"/>
      <c r="E106" s="97"/>
      <c r="F106" s="97"/>
      <c r="G106" s="97"/>
      <c r="H106" s="97"/>
      <c r="I106" s="97"/>
      <c r="J106" s="97"/>
      <c r="K106" s="97"/>
      <c r="L106" s="97"/>
      <c r="M106" s="97"/>
      <c r="N106" s="97"/>
      <c r="O106" s="97"/>
      <c r="P106" s="97"/>
      <c r="Q106" s="97"/>
      <c r="R106" s="97"/>
      <c r="S106" s="97"/>
      <c r="T106" s="97"/>
    </row>
    <row r="107" spans="1:20" ht="20.100000000000001" customHeight="1">
      <c r="A107" s="95" t="s">
        <v>840</v>
      </c>
      <c r="B107" s="95"/>
      <c r="C107" s="95"/>
      <c r="D107" s="95"/>
      <c r="E107" s="95"/>
      <c r="F107" s="95"/>
      <c r="G107" s="95"/>
      <c r="H107" s="95"/>
      <c r="I107" s="95"/>
      <c r="J107" s="95"/>
      <c r="K107" s="95"/>
      <c r="L107" s="95"/>
      <c r="M107" s="95"/>
      <c r="N107" s="95"/>
      <c r="O107" s="95"/>
      <c r="P107" s="95"/>
      <c r="Q107" s="95"/>
      <c r="R107" s="95"/>
      <c r="S107" s="95"/>
      <c r="T107" s="95"/>
    </row>
    <row r="108" spans="1:20" ht="14.1" customHeight="1">
      <c r="A108" s="76" t="s">
        <v>722</v>
      </c>
      <c r="B108" s="76" t="s">
        <v>723</v>
      </c>
      <c r="C108" s="76" t="s">
        <v>724</v>
      </c>
      <c r="D108" s="76" t="s">
        <v>725</v>
      </c>
      <c r="E108" s="77" t="s">
        <v>726</v>
      </c>
      <c r="F108" s="76" t="s">
        <v>727</v>
      </c>
      <c r="G108" s="96" t="s">
        <v>728</v>
      </c>
      <c r="H108" s="96"/>
      <c r="I108" s="96"/>
      <c r="J108" s="96"/>
      <c r="K108" s="96" t="s">
        <v>717</v>
      </c>
      <c r="L108" s="96"/>
      <c r="M108" s="96"/>
      <c r="N108" s="96"/>
      <c r="O108" s="96" t="s">
        <v>717</v>
      </c>
      <c r="P108" s="96"/>
      <c r="Q108" s="96"/>
      <c r="R108" s="96"/>
      <c r="S108" s="96"/>
      <c r="T108" s="76" t="s">
        <v>729</v>
      </c>
    </row>
    <row r="109" spans="1:20" ht="20.100000000000001" customHeight="1">
      <c r="A109" s="78" t="s">
        <v>140</v>
      </c>
      <c r="B109" s="78" t="s">
        <v>841</v>
      </c>
      <c r="C109" s="78" t="s">
        <v>842</v>
      </c>
      <c r="D109" s="78" t="s">
        <v>141</v>
      </c>
      <c r="E109" s="79" t="s">
        <v>142</v>
      </c>
      <c r="F109" s="80">
        <v>44613</v>
      </c>
      <c r="G109" s="90">
        <v>44762</v>
      </c>
      <c r="H109" s="90"/>
      <c r="I109" s="90"/>
      <c r="J109" s="90"/>
      <c r="K109" s="91"/>
      <c r="L109" s="91"/>
      <c r="M109" s="91"/>
      <c r="N109" s="91"/>
      <c r="O109" s="91">
        <v>5</v>
      </c>
      <c r="P109" s="91"/>
      <c r="Q109" s="91"/>
      <c r="R109" s="91"/>
      <c r="S109" s="91"/>
      <c r="T109" s="81" t="s">
        <v>751</v>
      </c>
    </row>
    <row r="110" spans="1:20" ht="24" customHeight="1">
      <c r="A110" s="97" t="s">
        <v>143</v>
      </c>
      <c r="B110" s="97"/>
      <c r="C110" s="97"/>
      <c r="D110" s="97"/>
      <c r="E110" s="97"/>
      <c r="F110" s="97"/>
      <c r="G110" s="97"/>
      <c r="H110" s="97"/>
      <c r="I110" s="97"/>
      <c r="J110" s="97"/>
      <c r="K110" s="97"/>
      <c r="L110" s="97"/>
      <c r="M110" s="97"/>
      <c r="N110" s="97"/>
      <c r="O110" s="97"/>
      <c r="P110" s="97"/>
      <c r="Q110" s="97"/>
      <c r="R110" s="97"/>
      <c r="S110" s="97"/>
      <c r="T110" s="97"/>
    </row>
    <row r="111" spans="1:20" ht="20.100000000000001" customHeight="1">
      <c r="A111" s="95" t="s">
        <v>741</v>
      </c>
      <c r="B111" s="95"/>
      <c r="C111" s="95"/>
      <c r="D111" s="95"/>
      <c r="E111" s="95"/>
      <c r="F111" s="95"/>
      <c r="G111" s="95"/>
      <c r="H111" s="95"/>
      <c r="I111" s="95"/>
      <c r="J111" s="95"/>
      <c r="K111" s="95"/>
      <c r="L111" s="95"/>
      <c r="M111" s="95"/>
      <c r="N111" s="95"/>
      <c r="O111" s="95"/>
      <c r="P111" s="95"/>
      <c r="Q111" s="95"/>
      <c r="R111" s="95"/>
      <c r="S111" s="95"/>
      <c r="T111" s="95"/>
    </row>
    <row r="112" spans="1:20" ht="14.1" customHeight="1">
      <c r="A112" s="76" t="s">
        <v>722</v>
      </c>
      <c r="B112" s="76" t="s">
        <v>723</v>
      </c>
      <c r="C112" s="76" t="s">
        <v>724</v>
      </c>
      <c r="D112" s="76" t="s">
        <v>725</v>
      </c>
      <c r="E112" s="77" t="s">
        <v>726</v>
      </c>
      <c r="F112" s="76" t="s">
        <v>727</v>
      </c>
      <c r="G112" s="96" t="s">
        <v>728</v>
      </c>
      <c r="H112" s="96"/>
      <c r="I112" s="96"/>
      <c r="J112" s="96"/>
      <c r="K112" s="96" t="s">
        <v>717</v>
      </c>
      <c r="L112" s="96"/>
      <c r="M112" s="96"/>
      <c r="N112" s="96"/>
      <c r="O112" s="96" t="s">
        <v>717</v>
      </c>
      <c r="P112" s="96"/>
      <c r="Q112" s="96"/>
      <c r="R112" s="96"/>
      <c r="S112" s="96"/>
      <c r="T112" s="76" t="s">
        <v>729</v>
      </c>
    </row>
    <row r="113" spans="1:20" ht="20.100000000000001" customHeight="1">
      <c r="A113" s="91" t="s">
        <v>144</v>
      </c>
      <c r="B113" s="82" t="s">
        <v>843</v>
      </c>
      <c r="C113" s="82" t="s">
        <v>844</v>
      </c>
      <c r="D113" s="82" t="s">
        <v>145</v>
      </c>
      <c r="E113" s="83" t="s">
        <v>118</v>
      </c>
      <c r="F113" s="84">
        <v>44032</v>
      </c>
      <c r="G113" s="93">
        <v>44760</v>
      </c>
      <c r="H113" s="93"/>
      <c r="I113" s="93"/>
      <c r="J113" s="93"/>
      <c r="K113" s="94"/>
      <c r="L113" s="94"/>
      <c r="M113" s="94"/>
      <c r="N113" s="94"/>
      <c r="O113" s="94">
        <v>5</v>
      </c>
      <c r="P113" s="94"/>
      <c r="Q113" s="94"/>
      <c r="R113" s="94"/>
      <c r="S113" s="94"/>
      <c r="T113" s="85" t="s">
        <v>751</v>
      </c>
    </row>
    <row r="114" spans="1:20" ht="6" customHeight="1">
      <c r="A114" s="91"/>
      <c r="B114" s="86"/>
      <c r="C114" s="86"/>
      <c r="D114" s="86"/>
      <c r="E114" s="86"/>
      <c r="F114" s="86"/>
      <c r="G114" s="87"/>
      <c r="H114" s="88"/>
      <c r="I114" s="88"/>
      <c r="J114" s="89"/>
      <c r="K114" s="87"/>
      <c r="L114" s="88"/>
      <c r="M114" s="88"/>
      <c r="N114" s="89"/>
      <c r="O114" s="87"/>
      <c r="P114" s="88"/>
      <c r="Q114" s="88"/>
      <c r="R114" s="88"/>
      <c r="S114" s="89"/>
      <c r="T114" s="86"/>
    </row>
    <row r="115" spans="1:20" ht="20.100000000000001" customHeight="1">
      <c r="A115" s="91" t="s">
        <v>146</v>
      </c>
      <c r="B115" s="82" t="s">
        <v>845</v>
      </c>
      <c r="C115" s="82" t="s">
        <v>846</v>
      </c>
      <c r="D115" s="82" t="s">
        <v>147</v>
      </c>
      <c r="E115" s="83" t="s">
        <v>118</v>
      </c>
      <c r="F115" s="84">
        <v>44726</v>
      </c>
      <c r="G115" s="93">
        <v>44792</v>
      </c>
      <c r="H115" s="93"/>
      <c r="I115" s="93"/>
      <c r="J115" s="93"/>
      <c r="K115" s="94"/>
      <c r="L115" s="94"/>
      <c r="M115" s="94"/>
      <c r="N115" s="94"/>
      <c r="O115" s="94">
        <v>5</v>
      </c>
      <c r="P115" s="94"/>
      <c r="Q115" s="94"/>
      <c r="R115" s="94"/>
      <c r="S115" s="94"/>
      <c r="T115" s="85" t="s">
        <v>751</v>
      </c>
    </row>
    <row r="116" spans="1:20" ht="6" customHeight="1">
      <c r="A116" s="91"/>
      <c r="B116" s="86"/>
      <c r="C116" s="86"/>
      <c r="D116" s="86"/>
      <c r="E116" s="86"/>
      <c r="F116" s="86"/>
      <c r="G116" s="87"/>
      <c r="H116" s="88"/>
      <c r="I116" s="88"/>
      <c r="J116" s="89"/>
      <c r="K116" s="87"/>
      <c r="L116" s="88"/>
      <c r="M116" s="88"/>
      <c r="N116" s="89"/>
      <c r="O116" s="87"/>
      <c r="P116" s="88"/>
      <c r="Q116" s="88"/>
      <c r="R116" s="88"/>
      <c r="S116" s="89"/>
      <c r="T116" s="86"/>
    </row>
    <row r="117" spans="1:20" ht="20.100000000000001" customHeight="1">
      <c r="A117" s="91" t="s">
        <v>148</v>
      </c>
      <c r="B117" s="82" t="s">
        <v>847</v>
      </c>
      <c r="C117" s="82" t="s">
        <v>848</v>
      </c>
      <c r="D117" s="82" t="s">
        <v>149</v>
      </c>
      <c r="E117" s="83" t="s">
        <v>150</v>
      </c>
      <c r="F117" s="84">
        <v>44676</v>
      </c>
      <c r="G117" s="93">
        <v>44762</v>
      </c>
      <c r="H117" s="93"/>
      <c r="I117" s="93"/>
      <c r="J117" s="93"/>
      <c r="K117" s="94"/>
      <c r="L117" s="94"/>
      <c r="M117" s="94"/>
      <c r="N117" s="94"/>
      <c r="O117" s="94">
        <v>5</v>
      </c>
      <c r="P117" s="94"/>
      <c r="Q117" s="94"/>
      <c r="R117" s="94"/>
      <c r="S117" s="94"/>
      <c r="T117" s="85" t="s">
        <v>751</v>
      </c>
    </row>
    <row r="118" spans="1:20" ht="6" customHeight="1">
      <c r="A118" s="91"/>
      <c r="B118" s="86"/>
      <c r="C118" s="86"/>
      <c r="D118" s="86"/>
      <c r="E118" s="86"/>
      <c r="F118" s="86"/>
      <c r="G118" s="87"/>
      <c r="H118" s="88"/>
      <c r="I118" s="88"/>
      <c r="J118" s="89"/>
      <c r="K118" s="87"/>
      <c r="L118" s="88"/>
      <c r="M118" s="88"/>
      <c r="N118" s="89"/>
      <c r="O118" s="87"/>
      <c r="P118" s="88"/>
      <c r="Q118" s="88"/>
      <c r="R118" s="88"/>
      <c r="S118" s="89"/>
      <c r="T118" s="86"/>
    </row>
    <row r="119" spans="1:20" ht="20.100000000000001" customHeight="1">
      <c r="A119" s="91" t="s">
        <v>151</v>
      </c>
      <c r="B119" s="82" t="s">
        <v>849</v>
      </c>
      <c r="C119" s="82" t="s">
        <v>850</v>
      </c>
      <c r="D119" s="82" t="s">
        <v>152</v>
      </c>
      <c r="E119" s="83" t="s">
        <v>81</v>
      </c>
      <c r="F119" s="84">
        <v>44067</v>
      </c>
      <c r="G119" s="93">
        <v>44762</v>
      </c>
      <c r="H119" s="93"/>
      <c r="I119" s="93"/>
      <c r="J119" s="93"/>
      <c r="K119" s="94"/>
      <c r="L119" s="94"/>
      <c r="M119" s="94"/>
      <c r="N119" s="94"/>
      <c r="O119" s="94">
        <v>5</v>
      </c>
      <c r="P119" s="94"/>
      <c r="Q119" s="94"/>
      <c r="R119" s="94"/>
      <c r="S119" s="94"/>
      <c r="T119" s="85" t="s">
        <v>751</v>
      </c>
    </row>
    <row r="120" spans="1:20" ht="6" customHeight="1">
      <c r="A120" s="91"/>
      <c r="B120" s="86"/>
      <c r="C120" s="86"/>
      <c r="D120" s="86"/>
      <c r="E120" s="86"/>
      <c r="F120" s="86"/>
      <c r="G120" s="87"/>
      <c r="H120" s="88"/>
      <c r="I120" s="88"/>
      <c r="J120" s="89"/>
      <c r="K120" s="87"/>
      <c r="L120" s="88"/>
      <c r="M120" s="88"/>
      <c r="N120" s="89"/>
      <c r="O120" s="87"/>
      <c r="P120" s="88"/>
      <c r="Q120" s="88"/>
      <c r="R120" s="88"/>
      <c r="S120" s="89"/>
      <c r="T120" s="86"/>
    </row>
    <row r="121" spans="1:20" ht="24" customHeight="1">
      <c r="A121" s="97" t="s">
        <v>153</v>
      </c>
      <c r="B121" s="97"/>
      <c r="C121" s="97"/>
      <c r="D121" s="97"/>
      <c r="E121" s="97"/>
      <c r="F121" s="97"/>
      <c r="G121" s="97"/>
      <c r="H121" s="97"/>
      <c r="I121" s="97"/>
      <c r="J121" s="97"/>
      <c r="K121" s="97"/>
      <c r="L121" s="97"/>
      <c r="M121" s="97"/>
      <c r="N121" s="97"/>
      <c r="O121" s="97"/>
      <c r="P121" s="97"/>
      <c r="Q121" s="97"/>
      <c r="R121" s="97"/>
      <c r="S121" s="97"/>
      <c r="T121" s="97"/>
    </row>
    <row r="122" spans="1:20" ht="20.100000000000001" customHeight="1">
      <c r="A122" s="95" t="s">
        <v>775</v>
      </c>
      <c r="B122" s="95"/>
      <c r="C122" s="95"/>
      <c r="D122" s="95"/>
      <c r="E122" s="95"/>
      <c r="F122" s="95"/>
      <c r="G122" s="95"/>
      <c r="H122" s="95"/>
      <c r="I122" s="95"/>
      <c r="J122" s="95"/>
      <c r="K122" s="95"/>
      <c r="L122" s="95"/>
      <c r="M122" s="95"/>
      <c r="N122" s="95"/>
      <c r="O122" s="95"/>
      <c r="P122" s="95"/>
      <c r="Q122" s="95"/>
      <c r="R122" s="95"/>
      <c r="S122" s="95"/>
      <c r="T122" s="95"/>
    </row>
    <row r="123" spans="1:20" ht="14.1" customHeight="1">
      <c r="A123" s="76" t="s">
        <v>722</v>
      </c>
      <c r="B123" s="76" t="s">
        <v>723</v>
      </c>
      <c r="C123" s="76" t="s">
        <v>724</v>
      </c>
      <c r="D123" s="76" t="s">
        <v>725</v>
      </c>
      <c r="E123" s="77" t="s">
        <v>726</v>
      </c>
      <c r="F123" s="76" t="s">
        <v>727</v>
      </c>
      <c r="G123" s="96" t="s">
        <v>728</v>
      </c>
      <c r="H123" s="96"/>
      <c r="I123" s="96"/>
      <c r="J123" s="96"/>
      <c r="K123" s="96" t="s">
        <v>717</v>
      </c>
      <c r="L123" s="96"/>
      <c r="M123" s="96"/>
      <c r="N123" s="96"/>
      <c r="O123" s="96" t="s">
        <v>717</v>
      </c>
      <c r="P123" s="96"/>
      <c r="Q123" s="96"/>
      <c r="R123" s="96"/>
      <c r="S123" s="96"/>
      <c r="T123" s="76" t="s">
        <v>729</v>
      </c>
    </row>
    <row r="124" spans="1:20" ht="20.100000000000001" customHeight="1">
      <c r="A124" s="91" t="s">
        <v>154</v>
      </c>
      <c r="B124" s="82" t="s">
        <v>851</v>
      </c>
      <c r="C124" s="82" t="s">
        <v>852</v>
      </c>
      <c r="D124" s="82" t="s">
        <v>155</v>
      </c>
      <c r="E124" s="83" t="s">
        <v>35</v>
      </c>
      <c r="F124" s="84">
        <v>44641</v>
      </c>
      <c r="G124" s="93">
        <v>44813</v>
      </c>
      <c r="H124" s="93"/>
      <c r="I124" s="93"/>
      <c r="J124" s="93"/>
      <c r="K124" s="94"/>
      <c r="L124" s="94"/>
      <c r="M124" s="94"/>
      <c r="N124" s="94"/>
      <c r="O124" s="94">
        <v>5</v>
      </c>
      <c r="P124" s="94"/>
      <c r="Q124" s="94"/>
      <c r="R124" s="94"/>
      <c r="S124" s="94"/>
      <c r="T124" s="85" t="s">
        <v>751</v>
      </c>
    </row>
    <row r="125" spans="1:20" ht="6" customHeight="1">
      <c r="A125" s="91"/>
      <c r="B125" s="86"/>
      <c r="C125" s="86"/>
      <c r="D125" s="86"/>
      <c r="E125" s="86"/>
      <c r="F125" s="86"/>
      <c r="G125" s="87"/>
      <c r="H125" s="88"/>
      <c r="I125" s="88"/>
      <c r="J125" s="89"/>
      <c r="K125" s="87"/>
      <c r="L125" s="88"/>
      <c r="M125" s="88"/>
      <c r="N125" s="89"/>
      <c r="O125" s="87"/>
      <c r="P125" s="88"/>
      <c r="Q125" s="88"/>
      <c r="R125" s="88"/>
      <c r="S125" s="89"/>
      <c r="T125" s="86"/>
    </row>
    <row r="126" spans="1:20" ht="20.100000000000001" customHeight="1">
      <c r="A126" s="95" t="s">
        <v>735</v>
      </c>
      <c r="B126" s="95"/>
      <c r="C126" s="95"/>
      <c r="D126" s="95"/>
      <c r="E126" s="95"/>
      <c r="F126" s="95"/>
      <c r="G126" s="95"/>
      <c r="H126" s="95"/>
      <c r="I126" s="95"/>
      <c r="J126" s="95"/>
      <c r="K126" s="95"/>
      <c r="L126" s="95"/>
      <c r="M126" s="95"/>
      <c r="N126" s="95"/>
      <c r="O126" s="95"/>
      <c r="P126" s="95"/>
      <c r="Q126" s="95"/>
      <c r="R126" s="95"/>
      <c r="S126" s="95"/>
      <c r="T126" s="95"/>
    </row>
    <row r="127" spans="1:20" ht="14.1" customHeight="1">
      <c r="A127" s="76" t="s">
        <v>722</v>
      </c>
      <c r="B127" s="76" t="s">
        <v>723</v>
      </c>
      <c r="C127" s="76" t="s">
        <v>724</v>
      </c>
      <c r="D127" s="76" t="s">
        <v>725</v>
      </c>
      <c r="E127" s="77" t="s">
        <v>726</v>
      </c>
      <c r="F127" s="76" t="s">
        <v>727</v>
      </c>
      <c r="G127" s="96" t="s">
        <v>728</v>
      </c>
      <c r="H127" s="96"/>
      <c r="I127" s="96"/>
      <c r="J127" s="96"/>
      <c r="K127" s="96" t="s">
        <v>717</v>
      </c>
      <c r="L127" s="96"/>
      <c r="M127" s="96"/>
      <c r="N127" s="96"/>
      <c r="O127" s="96" t="s">
        <v>717</v>
      </c>
      <c r="P127" s="96"/>
      <c r="Q127" s="96"/>
      <c r="R127" s="96"/>
      <c r="S127" s="96"/>
      <c r="T127" s="76" t="s">
        <v>729</v>
      </c>
    </row>
    <row r="128" spans="1:20" ht="20.100000000000001" customHeight="1">
      <c r="A128" s="78" t="s">
        <v>156</v>
      </c>
      <c r="B128" s="78" t="s">
        <v>853</v>
      </c>
      <c r="C128" s="78" t="s">
        <v>854</v>
      </c>
      <c r="D128" s="78" t="s">
        <v>157</v>
      </c>
      <c r="E128" s="79" t="s">
        <v>118</v>
      </c>
      <c r="F128" s="80">
        <v>44613</v>
      </c>
      <c r="G128" s="90">
        <v>44810</v>
      </c>
      <c r="H128" s="90"/>
      <c r="I128" s="90"/>
      <c r="J128" s="90"/>
      <c r="K128" s="91"/>
      <c r="L128" s="91"/>
      <c r="M128" s="91"/>
      <c r="N128" s="91"/>
      <c r="O128" s="91">
        <v>5</v>
      </c>
      <c r="P128" s="91"/>
      <c r="Q128" s="91"/>
      <c r="R128" s="91"/>
      <c r="S128" s="91"/>
      <c r="T128" s="81" t="s">
        <v>751</v>
      </c>
    </row>
    <row r="129" spans="1:20" ht="20.100000000000001" customHeight="1">
      <c r="A129" s="95" t="s">
        <v>39</v>
      </c>
      <c r="B129" s="95"/>
      <c r="C129" s="95"/>
      <c r="D129" s="95"/>
      <c r="E129" s="95"/>
      <c r="F129" s="95"/>
      <c r="G129" s="95"/>
      <c r="H129" s="95"/>
      <c r="I129" s="95"/>
      <c r="J129" s="95"/>
      <c r="K129" s="95"/>
      <c r="L129" s="95"/>
      <c r="M129" s="95"/>
      <c r="N129" s="95"/>
      <c r="O129" s="95"/>
      <c r="P129" s="95"/>
      <c r="Q129" s="95"/>
      <c r="R129" s="95"/>
      <c r="S129" s="95"/>
      <c r="T129" s="95"/>
    </row>
    <row r="130" spans="1:20" ht="14.1" customHeight="1">
      <c r="A130" s="76" t="s">
        <v>722</v>
      </c>
      <c r="B130" s="76" t="s">
        <v>723</v>
      </c>
      <c r="C130" s="76" t="s">
        <v>724</v>
      </c>
      <c r="D130" s="76" t="s">
        <v>725</v>
      </c>
      <c r="E130" s="77" t="s">
        <v>726</v>
      </c>
      <c r="F130" s="76" t="s">
        <v>727</v>
      </c>
      <c r="G130" s="96" t="s">
        <v>728</v>
      </c>
      <c r="H130" s="96"/>
      <c r="I130" s="96"/>
      <c r="J130" s="96"/>
      <c r="K130" s="96" t="s">
        <v>717</v>
      </c>
      <c r="L130" s="96"/>
      <c r="M130" s="96"/>
      <c r="N130" s="96"/>
      <c r="O130" s="96" t="s">
        <v>717</v>
      </c>
      <c r="P130" s="96"/>
      <c r="Q130" s="96"/>
      <c r="R130" s="96"/>
      <c r="S130" s="96"/>
      <c r="T130" s="76" t="s">
        <v>729</v>
      </c>
    </row>
    <row r="131" spans="1:20" ht="20.100000000000001" customHeight="1">
      <c r="A131" s="78" t="s">
        <v>158</v>
      </c>
      <c r="B131" s="78" t="s">
        <v>855</v>
      </c>
      <c r="C131" s="78" t="s">
        <v>856</v>
      </c>
      <c r="D131" s="78" t="s">
        <v>159</v>
      </c>
      <c r="E131" s="79" t="s">
        <v>160</v>
      </c>
      <c r="F131" s="80">
        <v>44602</v>
      </c>
      <c r="G131" s="90">
        <v>44805</v>
      </c>
      <c r="H131" s="90"/>
      <c r="I131" s="90"/>
      <c r="J131" s="90"/>
      <c r="K131" s="91"/>
      <c r="L131" s="91"/>
      <c r="M131" s="91"/>
      <c r="N131" s="91"/>
      <c r="O131" s="91">
        <v>5</v>
      </c>
      <c r="P131" s="91"/>
      <c r="Q131" s="91"/>
      <c r="R131" s="91"/>
      <c r="S131" s="91"/>
      <c r="T131" s="81" t="s">
        <v>751</v>
      </c>
    </row>
    <row r="132" spans="1:20" ht="20.100000000000001" customHeight="1">
      <c r="A132" s="95" t="s">
        <v>721</v>
      </c>
      <c r="B132" s="95"/>
      <c r="C132" s="95"/>
      <c r="D132" s="95"/>
      <c r="E132" s="95"/>
      <c r="F132" s="95"/>
      <c r="G132" s="95"/>
      <c r="H132" s="95"/>
      <c r="I132" s="95"/>
      <c r="J132" s="95"/>
      <c r="K132" s="95"/>
      <c r="L132" s="95"/>
      <c r="M132" s="95"/>
      <c r="N132" s="95"/>
      <c r="O132" s="95"/>
      <c r="P132" s="95"/>
      <c r="Q132" s="95"/>
      <c r="R132" s="95"/>
      <c r="S132" s="95"/>
      <c r="T132" s="95"/>
    </row>
    <row r="133" spans="1:20" ht="14.1" customHeight="1">
      <c r="A133" s="76" t="s">
        <v>722</v>
      </c>
      <c r="B133" s="76" t="s">
        <v>723</v>
      </c>
      <c r="C133" s="76" t="s">
        <v>724</v>
      </c>
      <c r="D133" s="76" t="s">
        <v>725</v>
      </c>
      <c r="E133" s="77" t="s">
        <v>726</v>
      </c>
      <c r="F133" s="76" t="s">
        <v>727</v>
      </c>
      <c r="G133" s="96" t="s">
        <v>728</v>
      </c>
      <c r="H133" s="96"/>
      <c r="I133" s="96"/>
      <c r="J133" s="96"/>
      <c r="K133" s="96" t="s">
        <v>717</v>
      </c>
      <c r="L133" s="96"/>
      <c r="M133" s="96"/>
      <c r="N133" s="96"/>
      <c r="O133" s="96" t="s">
        <v>717</v>
      </c>
      <c r="P133" s="96"/>
      <c r="Q133" s="96"/>
      <c r="R133" s="96"/>
      <c r="S133" s="96"/>
      <c r="T133" s="76" t="s">
        <v>729</v>
      </c>
    </row>
    <row r="134" spans="1:20" ht="20.100000000000001" customHeight="1">
      <c r="A134" s="78" t="s">
        <v>5</v>
      </c>
      <c r="B134" s="78" t="s">
        <v>857</v>
      </c>
      <c r="C134" s="78" t="s">
        <v>858</v>
      </c>
      <c r="D134" s="78" t="s">
        <v>161</v>
      </c>
      <c r="E134" s="79" t="s">
        <v>35</v>
      </c>
      <c r="F134" s="80">
        <v>44627</v>
      </c>
      <c r="G134" s="90">
        <v>44810</v>
      </c>
      <c r="H134" s="90"/>
      <c r="I134" s="90"/>
      <c r="J134" s="90"/>
      <c r="K134" s="91"/>
      <c r="L134" s="91"/>
      <c r="M134" s="91"/>
      <c r="N134" s="91"/>
      <c r="O134" s="91">
        <v>5</v>
      </c>
      <c r="P134" s="91"/>
      <c r="Q134" s="91"/>
      <c r="R134" s="91"/>
      <c r="S134" s="91"/>
      <c r="T134" s="81" t="s">
        <v>751</v>
      </c>
    </row>
    <row r="135" spans="1:20" ht="20.100000000000001" customHeight="1">
      <c r="A135" s="95" t="s">
        <v>810</v>
      </c>
      <c r="B135" s="95"/>
      <c r="C135" s="95"/>
      <c r="D135" s="95"/>
      <c r="E135" s="95"/>
      <c r="F135" s="95"/>
      <c r="G135" s="95"/>
      <c r="H135" s="95"/>
      <c r="I135" s="95"/>
      <c r="J135" s="95"/>
      <c r="K135" s="95"/>
      <c r="L135" s="95"/>
      <c r="M135" s="95"/>
      <c r="N135" s="95"/>
      <c r="O135" s="95"/>
      <c r="P135" s="95"/>
      <c r="Q135" s="95"/>
      <c r="R135" s="95"/>
      <c r="S135" s="95"/>
      <c r="T135" s="95"/>
    </row>
    <row r="136" spans="1:20" ht="14.1" customHeight="1">
      <c r="A136" s="76" t="s">
        <v>722</v>
      </c>
      <c r="B136" s="76" t="s">
        <v>723</v>
      </c>
      <c r="C136" s="76" t="s">
        <v>724</v>
      </c>
      <c r="D136" s="76" t="s">
        <v>725</v>
      </c>
      <c r="E136" s="77" t="s">
        <v>726</v>
      </c>
      <c r="F136" s="76" t="s">
        <v>727</v>
      </c>
      <c r="G136" s="96" t="s">
        <v>728</v>
      </c>
      <c r="H136" s="96"/>
      <c r="I136" s="96"/>
      <c r="J136" s="96"/>
      <c r="K136" s="96" t="s">
        <v>717</v>
      </c>
      <c r="L136" s="96"/>
      <c r="M136" s="96"/>
      <c r="N136" s="96"/>
      <c r="O136" s="96" t="s">
        <v>717</v>
      </c>
      <c r="P136" s="96"/>
      <c r="Q136" s="96"/>
      <c r="R136" s="96"/>
      <c r="S136" s="96"/>
      <c r="T136" s="76" t="s">
        <v>729</v>
      </c>
    </row>
    <row r="137" spans="1:20" ht="20.100000000000001" customHeight="1">
      <c r="A137" s="78" t="s">
        <v>119</v>
      </c>
      <c r="B137" s="78" t="s">
        <v>859</v>
      </c>
      <c r="C137" s="78" t="s">
        <v>860</v>
      </c>
      <c r="D137" s="78" t="s">
        <v>162</v>
      </c>
      <c r="E137" s="79"/>
      <c r="F137" s="80">
        <v>44734</v>
      </c>
      <c r="G137" s="90">
        <v>44907</v>
      </c>
      <c r="H137" s="90"/>
      <c r="I137" s="90"/>
      <c r="J137" s="90"/>
      <c r="K137" s="91"/>
      <c r="L137" s="91"/>
      <c r="M137" s="91"/>
      <c r="N137" s="91"/>
      <c r="O137" s="91">
        <v>5</v>
      </c>
      <c r="P137" s="91"/>
      <c r="Q137" s="91"/>
      <c r="R137" s="91"/>
      <c r="S137" s="91"/>
      <c r="T137" s="81" t="s">
        <v>751</v>
      </c>
    </row>
    <row r="138" spans="1:20" ht="24" customHeight="1">
      <c r="A138" s="97" t="s">
        <v>163</v>
      </c>
      <c r="B138" s="97"/>
      <c r="C138" s="97"/>
      <c r="D138" s="97"/>
      <c r="E138" s="97"/>
      <c r="F138" s="97"/>
      <c r="G138" s="97"/>
      <c r="H138" s="97"/>
      <c r="I138" s="97"/>
      <c r="J138" s="97"/>
      <c r="K138" s="97"/>
      <c r="L138" s="97"/>
      <c r="M138" s="97"/>
      <c r="N138" s="97"/>
      <c r="O138" s="97"/>
      <c r="P138" s="97"/>
      <c r="Q138" s="97"/>
      <c r="R138" s="97"/>
      <c r="S138" s="97"/>
      <c r="T138" s="97"/>
    </row>
    <row r="139" spans="1:20" ht="20.100000000000001" customHeight="1">
      <c r="A139" s="95" t="s">
        <v>810</v>
      </c>
      <c r="B139" s="95"/>
      <c r="C139" s="95"/>
      <c r="D139" s="95"/>
      <c r="E139" s="95"/>
      <c r="F139" s="95"/>
      <c r="G139" s="95"/>
      <c r="H139" s="95"/>
      <c r="I139" s="95"/>
      <c r="J139" s="95"/>
      <c r="K139" s="95"/>
      <c r="L139" s="95"/>
      <c r="M139" s="95"/>
      <c r="N139" s="95"/>
      <c r="O139" s="95"/>
      <c r="P139" s="95"/>
      <c r="Q139" s="95"/>
      <c r="R139" s="95"/>
      <c r="S139" s="95"/>
      <c r="T139" s="95"/>
    </row>
    <row r="140" spans="1:20" ht="24" customHeight="1">
      <c r="A140" s="76" t="s">
        <v>722</v>
      </c>
      <c r="B140" s="76" t="s">
        <v>723</v>
      </c>
      <c r="C140" s="76" t="s">
        <v>724</v>
      </c>
      <c r="D140" s="76" t="s">
        <v>725</v>
      </c>
      <c r="E140" s="77" t="s">
        <v>726</v>
      </c>
      <c r="F140" s="76" t="s">
        <v>727</v>
      </c>
      <c r="G140" s="96" t="s">
        <v>728</v>
      </c>
      <c r="H140" s="96"/>
      <c r="I140" s="96"/>
      <c r="J140" s="96"/>
      <c r="K140" s="96" t="s">
        <v>717</v>
      </c>
      <c r="L140" s="96"/>
      <c r="M140" s="96"/>
      <c r="N140" s="96"/>
      <c r="O140" s="96" t="s">
        <v>717</v>
      </c>
      <c r="P140" s="96"/>
      <c r="Q140" s="96"/>
      <c r="R140" s="96"/>
      <c r="S140" s="96"/>
      <c r="T140" s="76" t="s">
        <v>729</v>
      </c>
    </row>
    <row r="141" spans="1:20" ht="20.100000000000001" customHeight="1">
      <c r="A141" s="78" t="s">
        <v>164</v>
      </c>
      <c r="B141" s="78" t="s">
        <v>861</v>
      </c>
      <c r="C141" s="78" t="s">
        <v>862</v>
      </c>
      <c r="D141" s="78" t="s">
        <v>165</v>
      </c>
      <c r="E141" s="79" t="s">
        <v>142</v>
      </c>
      <c r="F141" s="80">
        <v>44683</v>
      </c>
      <c r="G141" s="90">
        <v>44769</v>
      </c>
      <c r="H141" s="90"/>
      <c r="I141" s="90"/>
      <c r="J141" s="90"/>
      <c r="K141" s="91">
        <v>2</v>
      </c>
      <c r="L141" s="91"/>
      <c r="M141" s="91"/>
      <c r="N141" s="91"/>
      <c r="O141" s="91">
        <v>5</v>
      </c>
      <c r="P141" s="91"/>
      <c r="Q141" s="91"/>
      <c r="R141" s="91"/>
      <c r="S141" s="91"/>
      <c r="T141" s="81" t="s">
        <v>748</v>
      </c>
    </row>
    <row r="142" spans="1:20" ht="20.100000000000001" customHeight="1">
      <c r="A142" s="78" t="s">
        <v>166</v>
      </c>
      <c r="B142" s="78" t="s">
        <v>863</v>
      </c>
      <c r="C142" s="78" t="s">
        <v>864</v>
      </c>
      <c r="D142" s="78" t="s">
        <v>167</v>
      </c>
      <c r="E142" s="79" t="s">
        <v>168</v>
      </c>
      <c r="F142" s="80">
        <v>44459</v>
      </c>
      <c r="G142" s="90">
        <v>44762</v>
      </c>
      <c r="H142" s="90"/>
      <c r="I142" s="90"/>
      <c r="J142" s="90"/>
      <c r="K142" s="91"/>
      <c r="L142" s="91"/>
      <c r="M142" s="91"/>
      <c r="N142" s="91"/>
      <c r="O142" s="91">
        <v>5</v>
      </c>
      <c r="P142" s="91"/>
      <c r="Q142" s="91"/>
      <c r="R142" s="91"/>
      <c r="S142" s="91"/>
      <c r="T142" s="81" t="s">
        <v>748</v>
      </c>
    </row>
    <row r="143" spans="1:20" ht="20.100000000000001" customHeight="1">
      <c r="A143" s="78" t="s">
        <v>169</v>
      </c>
      <c r="B143" s="78" t="s">
        <v>865</v>
      </c>
      <c r="C143" s="78" t="s">
        <v>866</v>
      </c>
      <c r="D143" s="78" t="s">
        <v>170</v>
      </c>
      <c r="E143" s="79" t="s">
        <v>171</v>
      </c>
      <c r="F143" s="80">
        <v>43192</v>
      </c>
      <c r="G143" s="90">
        <v>44762</v>
      </c>
      <c r="H143" s="90"/>
      <c r="I143" s="90"/>
      <c r="J143" s="90"/>
      <c r="K143" s="91"/>
      <c r="L143" s="91"/>
      <c r="M143" s="91"/>
      <c r="N143" s="91"/>
      <c r="O143" s="91">
        <v>5</v>
      </c>
      <c r="P143" s="91"/>
      <c r="Q143" s="91"/>
      <c r="R143" s="91"/>
      <c r="S143" s="91"/>
      <c r="T143" s="81" t="s">
        <v>732</v>
      </c>
    </row>
    <row r="144" spans="1:20" ht="20.100000000000001" customHeight="1">
      <c r="A144" s="78" t="s">
        <v>169</v>
      </c>
      <c r="B144" s="78" t="s">
        <v>867</v>
      </c>
      <c r="C144" s="78" t="s">
        <v>868</v>
      </c>
      <c r="D144" s="78" t="s">
        <v>172</v>
      </c>
      <c r="E144" s="79" t="s">
        <v>173</v>
      </c>
      <c r="F144" s="80">
        <v>44594</v>
      </c>
      <c r="G144" s="90">
        <v>44837</v>
      </c>
      <c r="H144" s="90"/>
      <c r="I144" s="90"/>
      <c r="J144" s="90"/>
      <c r="K144" s="91"/>
      <c r="L144" s="91"/>
      <c r="M144" s="91"/>
      <c r="N144" s="91"/>
      <c r="O144" s="91">
        <v>5</v>
      </c>
      <c r="P144" s="91"/>
      <c r="Q144" s="91"/>
      <c r="R144" s="91"/>
      <c r="S144" s="91"/>
      <c r="T144" s="81" t="s">
        <v>748</v>
      </c>
    </row>
    <row r="145" spans="1:20" ht="20.100000000000001" customHeight="1">
      <c r="A145" s="78" t="s">
        <v>169</v>
      </c>
      <c r="B145" s="78" t="s">
        <v>869</v>
      </c>
      <c r="C145" s="78" t="s">
        <v>870</v>
      </c>
      <c r="D145" s="78" t="s">
        <v>174</v>
      </c>
      <c r="E145" s="79" t="s">
        <v>35</v>
      </c>
      <c r="F145" s="80">
        <v>44760</v>
      </c>
      <c r="G145" s="90">
        <v>44837</v>
      </c>
      <c r="H145" s="90"/>
      <c r="I145" s="90"/>
      <c r="J145" s="90"/>
      <c r="K145" s="91"/>
      <c r="L145" s="91"/>
      <c r="M145" s="91"/>
      <c r="N145" s="91"/>
      <c r="O145" s="91">
        <v>5</v>
      </c>
      <c r="P145" s="91"/>
      <c r="Q145" s="91"/>
      <c r="R145" s="91"/>
      <c r="S145" s="91"/>
      <c r="T145" s="81" t="s">
        <v>871</v>
      </c>
    </row>
    <row r="146" spans="1:20" ht="20.100000000000001" customHeight="1">
      <c r="A146" s="78" t="s">
        <v>114</v>
      </c>
      <c r="B146" s="78" t="s">
        <v>872</v>
      </c>
      <c r="C146" s="78" t="s">
        <v>854</v>
      </c>
      <c r="D146" s="78" t="s">
        <v>175</v>
      </c>
      <c r="E146" s="79" t="s">
        <v>176</v>
      </c>
      <c r="F146" s="80">
        <v>44529</v>
      </c>
      <c r="G146" s="90">
        <v>44839</v>
      </c>
      <c r="H146" s="90"/>
      <c r="I146" s="90"/>
      <c r="J146" s="90"/>
      <c r="K146" s="91"/>
      <c r="L146" s="91"/>
      <c r="M146" s="91"/>
      <c r="N146" s="91"/>
      <c r="O146" s="91">
        <v>5</v>
      </c>
      <c r="P146" s="91"/>
      <c r="Q146" s="91"/>
      <c r="R146" s="91"/>
      <c r="S146" s="91"/>
      <c r="T146" s="81" t="s">
        <v>751</v>
      </c>
    </row>
    <row r="147" spans="1:20" ht="20.100000000000001" customHeight="1">
      <c r="A147" s="78" t="s">
        <v>177</v>
      </c>
      <c r="B147" s="78" t="s">
        <v>873</v>
      </c>
      <c r="C147" s="78" t="s">
        <v>874</v>
      </c>
      <c r="D147" s="78" t="s">
        <v>178</v>
      </c>
      <c r="E147" s="79" t="s">
        <v>179</v>
      </c>
      <c r="F147" s="80">
        <v>44734</v>
      </c>
      <c r="G147" s="90">
        <v>44895</v>
      </c>
      <c r="H147" s="90"/>
      <c r="I147" s="90"/>
      <c r="J147" s="90"/>
      <c r="K147" s="91"/>
      <c r="L147" s="91"/>
      <c r="M147" s="91"/>
      <c r="N147" s="91"/>
      <c r="O147" s="91">
        <v>5</v>
      </c>
      <c r="P147" s="91"/>
      <c r="Q147" s="91"/>
      <c r="R147" s="91"/>
      <c r="S147" s="91"/>
      <c r="T147" s="81" t="s">
        <v>871</v>
      </c>
    </row>
    <row r="148" spans="1:20" ht="20.100000000000001" customHeight="1">
      <c r="A148" s="78" t="s">
        <v>177</v>
      </c>
      <c r="B148" s="78" t="s">
        <v>875</v>
      </c>
      <c r="C148" s="78" t="s">
        <v>740</v>
      </c>
      <c r="D148" s="78" t="s">
        <v>180</v>
      </c>
      <c r="E148" s="79" t="s">
        <v>181</v>
      </c>
      <c r="F148" s="80">
        <v>44746</v>
      </c>
      <c r="G148" s="90">
        <v>44823</v>
      </c>
      <c r="H148" s="90"/>
      <c r="I148" s="90"/>
      <c r="J148" s="90"/>
      <c r="K148" s="91"/>
      <c r="L148" s="91"/>
      <c r="M148" s="91"/>
      <c r="N148" s="91"/>
      <c r="O148" s="91">
        <v>5</v>
      </c>
      <c r="P148" s="91"/>
      <c r="Q148" s="91"/>
      <c r="R148" s="91"/>
      <c r="S148" s="91"/>
      <c r="T148" s="81" t="s">
        <v>748</v>
      </c>
    </row>
    <row r="149" spans="1:20" ht="20.100000000000001" customHeight="1">
      <c r="A149" s="78" t="s">
        <v>116</v>
      </c>
      <c r="B149" s="78" t="s">
        <v>876</v>
      </c>
      <c r="C149" s="78" t="s">
        <v>877</v>
      </c>
      <c r="D149" s="78" t="s">
        <v>182</v>
      </c>
      <c r="E149" s="79" t="s">
        <v>183</v>
      </c>
      <c r="F149" s="80">
        <v>44508</v>
      </c>
      <c r="G149" s="90">
        <v>44853</v>
      </c>
      <c r="H149" s="90"/>
      <c r="I149" s="90"/>
      <c r="J149" s="90"/>
      <c r="K149" s="91"/>
      <c r="L149" s="91"/>
      <c r="M149" s="91"/>
      <c r="N149" s="91"/>
      <c r="O149" s="91">
        <v>5</v>
      </c>
      <c r="P149" s="91"/>
      <c r="Q149" s="91"/>
      <c r="R149" s="91"/>
      <c r="S149" s="91"/>
      <c r="T149" s="81" t="s">
        <v>732</v>
      </c>
    </row>
    <row r="150" spans="1:20" ht="20.100000000000001" customHeight="1">
      <c r="A150" s="78" t="s">
        <v>116</v>
      </c>
      <c r="B150" s="78" t="s">
        <v>878</v>
      </c>
      <c r="C150" s="78" t="s">
        <v>879</v>
      </c>
      <c r="D150" s="78" t="s">
        <v>184</v>
      </c>
      <c r="E150" s="79"/>
      <c r="F150" s="80">
        <v>44666</v>
      </c>
      <c r="G150" s="90"/>
      <c r="H150" s="90"/>
      <c r="I150" s="90"/>
      <c r="J150" s="90"/>
      <c r="K150" s="91"/>
      <c r="L150" s="91"/>
      <c r="M150" s="91"/>
      <c r="N150" s="91"/>
      <c r="O150" s="91">
        <v>5</v>
      </c>
      <c r="P150" s="91"/>
      <c r="Q150" s="91"/>
      <c r="R150" s="91"/>
      <c r="S150" s="91"/>
      <c r="T150" s="81" t="s">
        <v>804</v>
      </c>
    </row>
    <row r="151" spans="1:20" ht="20.100000000000001" customHeight="1">
      <c r="A151" s="78" t="s">
        <v>116</v>
      </c>
      <c r="B151" s="78" t="s">
        <v>880</v>
      </c>
      <c r="C151" s="78" t="s">
        <v>881</v>
      </c>
      <c r="D151" s="78" t="s">
        <v>185</v>
      </c>
      <c r="E151" s="79" t="s">
        <v>186</v>
      </c>
      <c r="F151" s="80">
        <v>43985</v>
      </c>
      <c r="G151" s="90">
        <v>44874</v>
      </c>
      <c r="H151" s="90"/>
      <c r="I151" s="90"/>
      <c r="J151" s="90"/>
      <c r="K151" s="91"/>
      <c r="L151" s="91"/>
      <c r="M151" s="91"/>
      <c r="N151" s="91"/>
      <c r="O151" s="91">
        <v>5</v>
      </c>
      <c r="P151" s="91"/>
      <c r="Q151" s="91"/>
      <c r="R151" s="91"/>
      <c r="S151" s="91"/>
      <c r="T151" s="81" t="s">
        <v>732</v>
      </c>
    </row>
    <row r="152" spans="1:20" ht="20.100000000000001" customHeight="1">
      <c r="A152" s="95" t="s">
        <v>721</v>
      </c>
      <c r="B152" s="95"/>
      <c r="C152" s="95"/>
      <c r="D152" s="95"/>
      <c r="E152" s="95"/>
      <c r="F152" s="95"/>
      <c r="G152" s="95"/>
      <c r="H152" s="95"/>
      <c r="I152" s="95"/>
      <c r="J152" s="95"/>
      <c r="K152" s="95"/>
      <c r="L152" s="95"/>
      <c r="M152" s="95"/>
      <c r="N152" s="95"/>
      <c r="O152" s="95"/>
      <c r="P152" s="95"/>
      <c r="Q152" s="95"/>
      <c r="R152" s="95"/>
      <c r="S152" s="95"/>
      <c r="T152" s="95"/>
    </row>
    <row r="153" spans="1:20" ht="14.1" customHeight="1">
      <c r="A153" s="76" t="s">
        <v>722</v>
      </c>
      <c r="B153" s="76" t="s">
        <v>723</v>
      </c>
      <c r="C153" s="76" t="s">
        <v>724</v>
      </c>
      <c r="D153" s="76" t="s">
        <v>725</v>
      </c>
      <c r="E153" s="77" t="s">
        <v>726</v>
      </c>
      <c r="F153" s="76" t="s">
        <v>727</v>
      </c>
      <c r="G153" s="96" t="s">
        <v>728</v>
      </c>
      <c r="H153" s="96"/>
      <c r="I153" s="96"/>
      <c r="J153" s="96"/>
      <c r="K153" s="96" t="s">
        <v>717</v>
      </c>
      <c r="L153" s="96"/>
      <c r="M153" s="96"/>
      <c r="N153" s="96"/>
      <c r="O153" s="96" t="s">
        <v>717</v>
      </c>
      <c r="P153" s="96"/>
      <c r="Q153" s="96"/>
      <c r="R153" s="96"/>
      <c r="S153" s="96"/>
      <c r="T153" s="76" t="s">
        <v>729</v>
      </c>
    </row>
    <row r="154" spans="1:20" ht="20.100000000000001" customHeight="1">
      <c r="A154" s="78" t="s">
        <v>187</v>
      </c>
      <c r="B154" s="78" t="s">
        <v>882</v>
      </c>
      <c r="C154" s="78" t="s">
        <v>883</v>
      </c>
      <c r="D154" s="78" t="s">
        <v>188</v>
      </c>
      <c r="E154" s="79" t="s">
        <v>189</v>
      </c>
      <c r="F154" s="80">
        <v>44690</v>
      </c>
      <c r="G154" s="90">
        <v>44770</v>
      </c>
      <c r="H154" s="90"/>
      <c r="I154" s="90"/>
      <c r="J154" s="90"/>
      <c r="K154" s="91"/>
      <c r="L154" s="91"/>
      <c r="M154" s="91"/>
      <c r="N154" s="91"/>
      <c r="O154" s="91">
        <v>5</v>
      </c>
      <c r="P154" s="91"/>
      <c r="Q154" s="91"/>
      <c r="R154" s="91"/>
      <c r="S154" s="91"/>
      <c r="T154" s="81" t="s">
        <v>748</v>
      </c>
    </row>
    <row r="155" spans="1:20" ht="20.100000000000001" customHeight="1">
      <c r="A155" s="78" t="s">
        <v>5</v>
      </c>
      <c r="B155" s="78" t="s">
        <v>884</v>
      </c>
      <c r="C155" s="78" t="s">
        <v>885</v>
      </c>
      <c r="D155" s="78" t="s">
        <v>190</v>
      </c>
      <c r="E155" s="79" t="s">
        <v>191</v>
      </c>
      <c r="F155" s="80">
        <v>44746</v>
      </c>
      <c r="G155" s="90">
        <v>44908</v>
      </c>
      <c r="H155" s="90"/>
      <c r="I155" s="90"/>
      <c r="J155" s="90"/>
      <c r="K155" s="91"/>
      <c r="L155" s="91"/>
      <c r="M155" s="91"/>
      <c r="N155" s="91"/>
      <c r="O155" s="91">
        <v>5</v>
      </c>
      <c r="P155" s="91"/>
      <c r="Q155" s="91"/>
      <c r="R155" s="91"/>
      <c r="S155" s="91"/>
      <c r="T155" s="81" t="s">
        <v>751</v>
      </c>
    </row>
    <row r="156" spans="1:20" ht="24" customHeight="1">
      <c r="A156" s="97" t="s">
        <v>192</v>
      </c>
      <c r="B156" s="97"/>
      <c r="C156" s="97"/>
      <c r="D156" s="97"/>
      <c r="E156" s="97"/>
      <c r="F156" s="97"/>
      <c r="G156" s="97"/>
      <c r="H156" s="97"/>
      <c r="I156" s="97"/>
      <c r="J156" s="97"/>
      <c r="K156" s="97"/>
      <c r="L156" s="97"/>
      <c r="M156" s="97"/>
      <c r="N156" s="97"/>
      <c r="O156" s="97"/>
      <c r="P156" s="97"/>
      <c r="Q156" s="97"/>
      <c r="R156" s="97"/>
      <c r="S156" s="97"/>
      <c r="T156" s="97"/>
    </row>
    <row r="157" spans="1:20" ht="20.100000000000001" customHeight="1">
      <c r="A157" s="95" t="s">
        <v>886</v>
      </c>
      <c r="B157" s="95"/>
      <c r="C157" s="95"/>
      <c r="D157" s="95"/>
      <c r="E157" s="95"/>
      <c r="F157" s="95"/>
      <c r="G157" s="95"/>
      <c r="H157" s="95"/>
      <c r="I157" s="95"/>
      <c r="J157" s="95"/>
      <c r="K157" s="95"/>
      <c r="L157" s="95"/>
      <c r="M157" s="95"/>
      <c r="N157" s="95"/>
      <c r="O157" s="95"/>
      <c r="P157" s="95"/>
      <c r="Q157" s="95"/>
      <c r="R157" s="95"/>
      <c r="S157" s="95"/>
      <c r="T157" s="95"/>
    </row>
    <row r="158" spans="1:20" ht="14.1" customHeight="1">
      <c r="A158" s="76" t="s">
        <v>722</v>
      </c>
      <c r="B158" s="76" t="s">
        <v>723</v>
      </c>
      <c r="C158" s="76" t="s">
        <v>724</v>
      </c>
      <c r="D158" s="76" t="s">
        <v>725</v>
      </c>
      <c r="E158" s="77" t="s">
        <v>726</v>
      </c>
      <c r="F158" s="76" t="s">
        <v>727</v>
      </c>
      <c r="G158" s="96" t="s">
        <v>728</v>
      </c>
      <c r="H158" s="96"/>
      <c r="I158" s="96"/>
      <c r="J158" s="96"/>
      <c r="K158" s="96" t="s">
        <v>717</v>
      </c>
      <c r="L158" s="96"/>
      <c r="M158" s="96"/>
      <c r="N158" s="96"/>
      <c r="O158" s="96" t="s">
        <v>717</v>
      </c>
      <c r="P158" s="96"/>
      <c r="Q158" s="96"/>
      <c r="R158" s="96"/>
      <c r="S158" s="96"/>
      <c r="T158" s="76" t="s">
        <v>729</v>
      </c>
    </row>
    <row r="159" spans="1:20" ht="20.100000000000001" customHeight="1">
      <c r="A159" s="78" t="s">
        <v>193</v>
      </c>
      <c r="B159" s="78" t="s">
        <v>887</v>
      </c>
      <c r="C159" s="78" t="s">
        <v>888</v>
      </c>
      <c r="D159" s="78" t="s">
        <v>194</v>
      </c>
      <c r="E159" s="79" t="s">
        <v>195</v>
      </c>
      <c r="F159" s="78"/>
      <c r="G159" s="90">
        <v>44761</v>
      </c>
      <c r="H159" s="90"/>
      <c r="I159" s="90"/>
      <c r="J159" s="90"/>
      <c r="K159" s="91"/>
      <c r="L159" s="91"/>
      <c r="M159" s="91"/>
      <c r="N159" s="91"/>
      <c r="O159" s="91">
        <v>5</v>
      </c>
      <c r="P159" s="91"/>
      <c r="Q159" s="91"/>
      <c r="R159" s="91"/>
      <c r="S159" s="91"/>
      <c r="T159" s="81" t="s">
        <v>748</v>
      </c>
    </row>
    <row r="160" spans="1:20" ht="24" customHeight="1">
      <c r="A160" s="97" t="s">
        <v>196</v>
      </c>
      <c r="B160" s="97"/>
      <c r="C160" s="97"/>
      <c r="D160" s="97"/>
      <c r="E160" s="97"/>
      <c r="F160" s="97"/>
      <c r="G160" s="97"/>
      <c r="H160" s="97"/>
      <c r="I160" s="97"/>
      <c r="J160" s="97"/>
      <c r="K160" s="97"/>
      <c r="L160" s="97"/>
      <c r="M160" s="97"/>
      <c r="N160" s="97"/>
      <c r="O160" s="97"/>
      <c r="P160" s="97"/>
      <c r="Q160" s="97"/>
      <c r="R160" s="97"/>
      <c r="S160" s="97"/>
      <c r="T160" s="97"/>
    </row>
    <row r="161" spans="1:20" ht="20.100000000000001" customHeight="1">
      <c r="A161" s="95" t="s">
        <v>889</v>
      </c>
      <c r="B161" s="95"/>
      <c r="C161" s="95"/>
      <c r="D161" s="95"/>
      <c r="E161" s="95"/>
      <c r="F161" s="95"/>
      <c r="G161" s="95"/>
      <c r="H161" s="95"/>
      <c r="I161" s="95"/>
      <c r="J161" s="95"/>
      <c r="K161" s="95"/>
      <c r="L161" s="95"/>
      <c r="M161" s="95"/>
      <c r="N161" s="95"/>
      <c r="O161" s="95"/>
      <c r="P161" s="95"/>
      <c r="Q161" s="95"/>
      <c r="R161" s="95"/>
      <c r="S161" s="95"/>
      <c r="T161" s="95"/>
    </row>
    <row r="162" spans="1:20" ht="14.1" customHeight="1">
      <c r="A162" s="76" t="s">
        <v>722</v>
      </c>
      <c r="B162" s="76" t="s">
        <v>723</v>
      </c>
      <c r="C162" s="76" t="s">
        <v>724</v>
      </c>
      <c r="D162" s="76" t="s">
        <v>725</v>
      </c>
      <c r="E162" s="77" t="s">
        <v>726</v>
      </c>
      <c r="F162" s="76" t="s">
        <v>727</v>
      </c>
      <c r="G162" s="96" t="s">
        <v>728</v>
      </c>
      <c r="H162" s="96"/>
      <c r="I162" s="96"/>
      <c r="J162" s="96"/>
      <c r="K162" s="96" t="s">
        <v>717</v>
      </c>
      <c r="L162" s="96"/>
      <c r="M162" s="96"/>
      <c r="N162" s="96"/>
      <c r="O162" s="96" t="s">
        <v>717</v>
      </c>
      <c r="P162" s="96"/>
      <c r="Q162" s="96"/>
      <c r="R162" s="96"/>
      <c r="S162" s="96"/>
      <c r="T162" s="76" t="s">
        <v>729</v>
      </c>
    </row>
    <row r="163" spans="1:20" ht="20.100000000000001" customHeight="1">
      <c r="A163" s="78" t="s">
        <v>197</v>
      </c>
      <c r="B163" s="78" t="s">
        <v>890</v>
      </c>
      <c r="C163" s="78" t="s">
        <v>891</v>
      </c>
      <c r="D163" s="78" t="s">
        <v>198</v>
      </c>
      <c r="E163" s="79" t="s">
        <v>199</v>
      </c>
      <c r="F163" s="80">
        <v>44263</v>
      </c>
      <c r="G163" s="90">
        <v>44762</v>
      </c>
      <c r="H163" s="90"/>
      <c r="I163" s="90"/>
      <c r="J163" s="90"/>
      <c r="K163" s="91"/>
      <c r="L163" s="91"/>
      <c r="M163" s="91"/>
      <c r="N163" s="91"/>
      <c r="O163" s="91">
        <v>5</v>
      </c>
      <c r="P163" s="91"/>
      <c r="Q163" s="91"/>
      <c r="R163" s="91"/>
      <c r="S163" s="91"/>
      <c r="T163" s="81" t="s">
        <v>732</v>
      </c>
    </row>
    <row r="164" spans="1:20" ht="20.100000000000001" customHeight="1">
      <c r="A164" s="78" t="s">
        <v>200</v>
      </c>
      <c r="B164" s="78" t="s">
        <v>892</v>
      </c>
      <c r="C164" s="78" t="s">
        <v>893</v>
      </c>
      <c r="D164" s="78" t="s">
        <v>201</v>
      </c>
      <c r="E164" s="79" t="s">
        <v>202</v>
      </c>
      <c r="F164" s="80">
        <v>44655</v>
      </c>
      <c r="G164" s="90">
        <v>44762</v>
      </c>
      <c r="H164" s="90"/>
      <c r="I164" s="90"/>
      <c r="J164" s="90"/>
      <c r="K164" s="91"/>
      <c r="L164" s="91"/>
      <c r="M164" s="91"/>
      <c r="N164" s="91"/>
      <c r="O164" s="91">
        <v>5</v>
      </c>
      <c r="P164" s="91"/>
      <c r="Q164" s="91"/>
      <c r="R164" s="91"/>
      <c r="S164" s="91"/>
      <c r="T164" s="81" t="s">
        <v>751</v>
      </c>
    </row>
    <row r="165" spans="1:20" ht="20.100000000000001" customHeight="1">
      <c r="A165" s="78" t="s">
        <v>203</v>
      </c>
      <c r="B165" s="78" t="s">
        <v>894</v>
      </c>
      <c r="C165" s="78" t="s">
        <v>895</v>
      </c>
      <c r="D165" s="78" t="s">
        <v>204</v>
      </c>
      <c r="E165" s="79" t="s">
        <v>205</v>
      </c>
      <c r="F165" s="80">
        <v>44501</v>
      </c>
      <c r="G165" s="90">
        <v>44783</v>
      </c>
      <c r="H165" s="90"/>
      <c r="I165" s="90"/>
      <c r="J165" s="90"/>
      <c r="K165" s="91"/>
      <c r="L165" s="91"/>
      <c r="M165" s="91"/>
      <c r="N165" s="91"/>
      <c r="O165" s="91">
        <v>5</v>
      </c>
      <c r="P165" s="91"/>
      <c r="Q165" s="91"/>
      <c r="R165" s="91"/>
      <c r="S165" s="91"/>
      <c r="T165" s="81" t="s">
        <v>751</v>
      </c>
    </row>
    <row r="166" spans="1:20" ht="20.100000000000001" customHeight="1">
      <c r="A166" s="78" t="s">
        <v>206</v>
      </c>
      <c r="B166" s="78" t="s">
        <v>896</v>
      </c>
      <c r="C166" s="78" t="s">
        <v>897</v>
      </c>
      <c r="D166" s="78" t="s">
        <v>207</v>
      </c>
      <c r="E166" s="79"/>
      <c r="F166" s="80">
        <v>44461</v>
      </c>
      <c r="G166" s="90">
        <v>44816</v>
      </c>
      <c r="H166" s="90"/>
      <c r="I166" s="90"/>
      <c r="J166" s="90"/>
      <c r="K166" s="91"/>
      <c r="L166" s="91"/>
      <c r="M166" s="91"/>
      <c r="N166" s="91"/>
      <c r="O166" s="91">
        <v>5</v>
      </c>
      <c r="P166" s="91"/>
      <c r="Q166" s="91"/>
      <c r="R166" s="91"/>
      <c r="S166" s="91"/>
      <c r="T166" s="81" t="s">
        <v>804</v>
      </c>
    </row>
    <row r="167" spans="1:20" ht="20.100000000000001" customHeight="1">
      <c r="A167" s="78" t="s">
        <v>206</v>
      </c>
      <c r="B167" s="78" t="s">
        <v>898</v>
      </c>
      <c r="C167" s="78" t="s">
        <v>899</v>
      </c>
      <c r="D167" s="78" t="s">
        <v>208</v>
      </c>
      <c r="E167" s="79" t="s">
        <v>209</v>
      </c>
      <c r="F167" s="80">
        <v>44578</v>
      </c>
      <c r="G167" s="90">
        <v>44762</v>
      </c>
      <c r="H167" s="90"/>
      <c r="I167" s="90"/>
      <c r="J167" s="90"/>
      <c r="K167" s="91"/>
      <c r="L167" s="91"/>
      <c r="M167" s="91"/>
      <c r="N167" s="91"/>
      <c r="O167" s="91">
        <v>5</v>
      </c>
      <c r="P167" s="91"/>
      <c r="Q167" s="91"/>
      <c r="R167" s="91"/>
      <c r="S167" s="91"/>
      <c r="T167" s="81" t="s">
        <v>748</v>
      </c>
    </row>
    <row r="168" spans="1:20" ht="20.100000000000001" customHeight="1">
      <c r="A168" s="78" t="s">
        <v>206</v>
      </c>
      <c r="B168" s="78" t="s">
        <v>900</v>
      </c>
      <c r="C168" s="78" t="s">
        <v>901</v>
      </c>
      <c r="D168" s="78" t="s">
        <v>210</v>
      </c>
      <c r="E168" s="79" t="s">
        <v>211</v>
      </c>
      <c r="F168" s="80">
        <v>44600</v>
      </c>
      <c r="G168" s="90">
        <v>44789</v>
      </c>
      <c r="H168" s="90"/>
      <c r="I168" s="90"/>
      <c r="J168" s="90"/>
      <c r="K168" s="91"/>
      <c r="L168" s="91"/>
      <c r="M168" s="91"/>
      <c r="N168" s="91"/>
      <c r="O168" s="91">
        <v>5</v>
      </c>
      <c r="P168" s="91"/>
      <c r="Q168" s="91"/>
      <c r="R168" s="91"/>
      <c r="S168" s="91"/>
      <c r="T168" s="81" t="s">
        <v>732</v>
      </c>
    </row>
    <row r="169" spans="1:20" ht="20.100000000000001" customHeight="1">
      <c r="A169" s="78" t="s">
        <v>212</v>
      </c>
      <c r="B169" s="78" t="s">
        <v>902</v>
      </c>
      <c r="C169" s="78" t="s">
        <v>903</v>
      </c>
      <c r="D169" s="78" t="s">
        <v>213</v>
      </c>
      <c r="E169" s="79" t="s">
        <v>214</v>
      </c>
      <c r="F169" s="80">
        <v>44406</v>
      </c>
      <c r="G169" s="90">
        <v>44784</v>
      </c>
      <c r="H169" s="90"/>
      <c r="I169" s="90"/>
      <c r="J169" s="90"/>
      <c r="K169" s="91"/>
      <c r="L169" s="91"/>
      <c r="M169" s="91"/>
      <c r="N169" s="91"/>
      <c r="O169" s="91">
        <v>5</v>
      </c>
      <c r="P169" s="91"/>
      <c r="Q169" s="91"/>
      <c r="R169" s="91"/>
      <c r="S169" s="91"/>
      <c r="T169" s="81" t="s">
        <v>751</v>
      </c>
    </row>
    <row r="170" spans="1:20" ht="20.100000000000001" customHeight="1">
      <c r="A170" s="78" t="s">
        <v>212</v>
      </c>
      <c r="B170" s="78" t="s">
        <v>904</v>
      </c>
      <c r="C170" s="78" t="s">
        <v>905</v>
      </c>
      <c r="D170" s="78" t="s">
        <v>174</v>
      </c>
      <c r="E170" s="79"/>
      <c r="F170" s="80">
        <v>44613</v>
      </c>
      <c r="G170" s="90">
        <v>44762</v>
      </c>
      <c r="H170" s="90"/>
      <c r="I170" s="90"/>
      <c r="J170" s="90"/>
      <c r="K170" s="91"/>
      <c r="L170" s="91"/>
      <c r="M170" s="91"/>
      <c r="N170" s="91"/>
      <c r="O170" s="91">
        <v>5</v>
      </c>
      <c r="P170" s="91"/>
      <c r="Q170" s="91"/>
      <c r="R170" s="91"/>
      <c r="S170" s="91"/>
      <c r="T170" s="81" t="s">
        <v>751</v>
      </c>
    </row>
    <row r="171" spans="1:20" ht="20.100000000000001" customHeight="1">
      <c r="A171" s="78" t="s">
        <v>212</v>
      </c>
      <c r="B171" s="78" t="s">
        <v>906</v>
      </c>
      <c r="C171" s="78" t="s">
        <v>907</v>
      </c>
      <c r="D171" s="78" t="s">
        <v>215</v>
      </c>
      <c r="E171" s="79" t="s">
        <v>216</v>
      </c>
      <c r="F171" s="80">
        <v>44704</v>
      </c>
      <c r="G171" s="90">
        <v>44769</v>
      </c>
      <c r="H171" s="90"/>
      <c r="I171" s="90"/>
      <c r="J171" s="90"/>
      <c r="K171" s="91"/>
      <c r="L171" s="91"/>
      <c r="M171" s="91"/>
      <c r="N171" s="91"/>
      <c r="O171" s="91">
        <v>5</v>
      </c>
      <c r="P171" s="91"/>
      <c r="Q171" s="91"/>
      <c r="R171" s="91"/>
      <c r="S171" s="91"/>
      <c r="T171" s="81" t="s">
        <v>732</v>
      </c>
    </row>
    <row r="172" spans="1:20" ht="20.100000000000001" customHeight="1">
      <c r="A172" s="78" t="s">
        <v>217</v>
      </c>
      <c r="B172" s="78" t="s">
        <v>908</v>
      </c>
      <c r="C172" s="78" t="s">
        <v>909</v>
      </c>
      <c r="D172" s="78" t="s">
        <v>218</v>
      </c>
      <c r="E172" s="79"/>
      <c r="F172" s="80">
        <v>44726</v>
      </c>
      <c r="G172" s="90">
        <v>44802</v>
      </c>
      <c r="H172" s="90"/>
      <c r="I172" s="90"/>
      <c r="J172" s="90"/>
      <c r="K172" s="91"/>
      <c r="L172" s="91"/>
      <c r="M172" s="91"/>
      <c r="N172" s="91"/>
      <c r="O172" s="91">
        <v>5</v>
      </c>
      <c r="P172" s="91"/>
      <c r="Q172" s="91"/>
      <c r="R172" s="91"/>
      <c r="S172" s="91"/>
      <c r="T172" s="81" t="s">
        <v>732</v>
      </c>
    </row>
    <row r="173" spans="1:20" ht="20.100000000000001" customHeight="1">
      <c r="A173" s="78" t="s">
        <v>219</v>
      </c>
      <c r="B173" s="78" t="s">
        <v>910</v>
      </c>
      <c r="C173" s="78" t="s">
        <v>911</v>
      </c>
      <c r="D173" s="78" t="s">
        <v>220</v>
      </c>
      <c r="E173" s="79" t="s">
        <v>221</v>
      </c>
      <c r="F173" s="80">
        <v>44095</v>
      </c>
      <c r="G173" s="90">
        <v>44812</v>
      </c>
      <c r="H173" s="90"/>
      <c r="I173" s="90"/>
      <c r="J173" s="90"/>
      <c r="K173" s="91"/>
      <c r="L173" s="91"/>
      <c r="M173" s="91"/>
      <c r="N173" s="91"/>
      <c r="O173" s="91">
        <v>5</v>
      </c>
      <c r="P173" s="91"/>
      <c r="Q173" s="91"/>
      <c r="R173" s="91"/>
      <c r="S173" s="91"/>
      <c r="T173" s="81" t="s">
        <v>732</v>
      </c>
    </row>
    <row r="174" spans="1:20" ht="20.100000000000001" customHeight="1">
      <c r="A174" s="78" t="s">
        <v>219</v>
      </c>
      <c r="B174" s="78" t="s">
        <v>912</v>
      </c>
      <c r="C174" s="78" t="s">
        <v>913</v>
      </c>
      <c r="D174" s="78" t="s">
        <v>222</v>
      </c>
      <c r="E174" s="79" t="s">
        <v>223</v>
      </c>
      <c r="F174" s="80">
        <v>44361</v>
      </c>
      <c r="G174" s="90">
        <v>44762</v>
      </c>
      <c r="H174" s="90"/>
      <c r="I174" s="90"/>
      <c r="J174" s="90"/>
      <c r="K174" s="91"/>
      <c r="L174" s="91"/>
      <c r="M174" s="91"/>
      <c r="N174" s="91"/>
      <c r="O174" s="91">
        <v>5</v>
      </c>
      <c r="P174" s="91"/>
      <c r="Q174" s="91"/>
      <c r="R174" s="91"/>
      <c r="S174" s="91"/>
      <c r="T174" s="81" t="s">
        <v>732</v>
      </c>
    </row>
    <row r="175" spans="1:20" ht="20.100000000000001" customHeight="1">
      <c r="A175" s="78" t="s">
        <v>219</v>
      </c>
      <c r="B175" s="78" t="s">
        <v>914</v>
      </c>
      <c r="C175" s="78" t="s">
        <v>915</v>
      </c>
      <c r="D175" s="78" t="s">
        <v>224</v>
      </c>
      <c r="E175" s="79" t="s">
        <v>225</v>
      </c>
      <c r="F175" s="80">
        <v>44487</v>
      </c>
      <c r="G175" s="90">
        <v>44816</v>
      </c>
      <c r="H175" s="90"/>
      <c r="I175" s="90"/>
      <c r="J175" s="90"/>
      <c r="K175" s="91"/>
      <c r="L175" s="91"/>
      <c r="M175" s="91"/>
      <c r="N175" s="91"/>
      <c r="O175" s="91">
        <v>5</v>
      </c>
      <c r="P175" s="91"/>
      <c r="Q175" s="91"/>
      <c r="R175" s="91"/>
      <c r="S175" s="91"/>
      <c r="T175" s="81" t="s">
        <v>748</v>
      </c>
    </row>
    <row r="176" spans="1:20" ht="20.100000000000001" customHeight="1">
      <c r="A176" s="78" t="s">
        <v>226</v>
      </c>
      <c r="B176" s="78" t="s">
        <v>916</v>
      </c>
      <c r="C176" s="78" t="s">
        <v>917</v>
      </c>
      <c r="D176" s="78" t="s">
        <v>227</v>
      </c>
      <c r="E176" s="79" t="s">
        <v>228</v>
      </c>
      <c r="F176" s="80">
        <v>44578</v>
      </c>
      <c r="G176" s="90">
        <v>44784</v>
      </c>
      <c r="H176" s="90"/>
      <c r="I176" s="90"/>
      <c r="J176" s="90"/>
      <c r="K176" s="91"/>
      <c r="L176" s="91"/>
      <c r="M176" s="91"/>
      <c r="N176" s="91"/>
      <c r="O176" s="91">
        <v>5</v>
      </c>
      <c r="P176" s="91"/>
      <c r="Q176" s="91"/>
      <c r="R176" s="91"/>
      <c r="S176" s="91"/>
      <c r="T176" s="81" t="s">
        <v>748</v>
      </c>
    </row>
    <row r="177" spans="1:20" ht="20.100000000000001" customHeight="1">
      <c r="A177" s="78" t="s">
        <v>226</v>
      </c>
      <c r="B177" s="78" t="s">
        <v>918</v>
      </c>
      <c r="C177" s="78" t="s">
        <v>919</v>
      </c>
      <c r="D177" s="78" t="s">
        <v>229</v>
      </c>
      <c r="E177" s="79" t="s">
        <v>230</v>
      </c>
      <c r="F177" s="80">
        <v>44592</v>
      </c>
      <c r="G177" s="90">
        <v>44784</v>
      </c>
      <c r="H177" s="90"/>
      <c r="I177" s="90"/>
      <c r="J177" s="90"/>
      <c r="K177" s="91"/>
      <c r="L177" s="91"/>
      <c r="M177" s="91"/>
      <c r="N177" s="91"/>
      <c r="O177" s="91">
        <v>5</v>
      </c>
      <c r="P177" s="91"/>
      <c r="Q177" s="91"/>
      <c r="R177" s="91"/>
      <c r="S177" s="91"/>
      <c r="T177" s="81" t="s">
        <v>751</v>
      </c>
    </row>
    <row r="178" spans="1:20" ht="20.100000000000001" customHeight="1">
      <c r="A178" s="78" t="s">
        <v>226</v>
      </c>
      <c r="B178" s="78" t="s">
        <v>920</v>
      </c>
      <c r="C178" s="78" t="s">
        <v>921</v>
      </c>
      <c r="D178" s="78" t="s">
        <v>231</v>
      </c>
      <c r="E178" s="79"/>
      <c r="F178" s="80">
        <v>44622</v>
      </c>
      <c r="G178" s="90">
        <v>44762</v>
      </c>
      <c r="H178" s="90"/>
      <c r="I178" s="90"/>
      <c r="J178" s="90"/>
      <c r="K178" s="91"/>
      <c r="L178" s="91"/>
      <c r="M178" s="91"/>
      <c r="N178" s="91"/>
      <c r="O178" s="91">
        <v>5</v>
      </c>
      <c r="P178" s="91"/>
      <c r="Q178" s="91"/>
      <c r="R178" s="91"/>
      <c r="S178" s="91"/>
      <c r="T178" s="81" t="s">
        <v>748</v>
      </c>
    </row>
    <row r="179" spans="1:20" ht="20.100000000000001" customHeight="1">
      <c r="A179" s="78" t="s">
        <v>226</v>
      </c>
      <c r="B179" s="78" t="s">
        <v>922</v>
      </c>
      <c r="C179" s="78" t="s">
        <v>731</v>
      </c>
      <c r="D179" s="78" t="s">
        <v>232</v>
      </c>
      <c r="E179" s="79" t="s">
        <v>233</v>
      </c>
      <c r="F179" s="80">
        <v>44718</v>
      </c>
      <c r="G179" s="90">
        <v>44817</v>
      </c>
      <c r="H179" s="90"/>
      <c r="I179" s="90"/>
      <c r="J179" s="90"/>
      <c r="K179" s="91"/>
      <c r="L179" s="91"/>
      <c r="M179" s="91"/>
      <c r="N179" s="91"/>
      <c r="O179" s="91">
        <v>5</v>
      </c>
      <c r="P179" s="91"/>
      <c r="Q179" s="91"/>
      <c r="R179" s="91"/>
      <c r="S179" s="91"/>
      <c r="T179" s="81" t="s">
        <v>871</v>
      </c>
    </row>
    <row r="180" spans="1:20" ht="20.100000000000001" customHeight="1">
      <c r="A180" s="78" t="s">
        <v>234</v>
      </c>
      <c r="B180" s="78" t="s">
        <v>923</v>
      </c>
      <c r="C180" s="78" t="s">
        <v>924</v>
      </c>
      <c r="D180" s="78" t="s">
        <v>235</v>
      </c>
      <c r="E180" s="79" t="s">
        <v>236</v>
      </c>
      <c r="F180" s="80">
        <v>44228</v>
      </c>
      <c r="G180" s="90">
        <v>44761</v>
      </c>
      <c r="H180" s="90"/>
      <c r="I180" s="90"/>
      <c r="J180" s="90"/>
      <c r="K180" s="91"/>
      <c r="L180" s="91"/>
      <c r="M180" s="91"/>
      <c r="N180" s="91"/>
      <c r="O180" s="91">
        <v>5</v>
      </c>
      <c r="P180" s="91"/>
      <c r="Q180" s="91"/>
      <c r="R180" s="91"/>
      <c r="S180" s="91"/>
      <c r="T180" s="81" t="s">
        <v>871</v>
      </c>
    </row>
    <row r="181" spans="1:20" ht="20.100000000000001" customHeight="1">
      <c r="A181" s="78" t="s">
        <v>234</v>
      </c>
      <c r="B181" s="78" t="s">
        <v>925</v>
      </c>
      <c r="C181" s="78" t="s">
        <v>926</v>
      </c>
      <c r="D181" s="78" t="s">
        <v>237</v>
      </c>
      <c r="E181" s="79" t="s">
        <v>35</v>
      </c>
      <c r="F181" s="80">
        <v>44335</v>
      </c>
      <c r="G181" s="90">
        <v>44830</v>
      </c>
      <c r="H181" s="90"/>
      <c r="I181" s="90"/>
      <c r="J181" s="90"/>
      <c r="K181" s="91"/>
      <c r="L181" s="91"/>
      <c r="M181" s="91"/>
      <c r="N181" s="91"/>
      <c r="O181" s="91">
        <v>5</v>
      </c>
      <c r="P181" s="91"/>
      <c r="Q181" s="91"/>
      <c r="R181" s="91"/>
      <c r="S181" s="91"/>
      <c r="T181" s="81" t="s">
        <v>732</v>
      </c>
    </row>
    <row r="182" spans="1:20" ht="20.100000000000001" customHeight="1">
      <c r="A182" s="78" t="s">
        <v>234</v>
      </c>
      <c r="B182" s="78" t="s">
        <v>927</v>
      </c>
      <c r="C182" s="78" t="s">
        <v>928</v>
      </c>
      <c r="D182" s="78" t="s">
        <v>238</v>
      </c>
      <c r="E182" s="79" t="s">
        <v>239</v>
      </c>
      <c r="F182" s="80">
        <v>44592</v>
      </c>
      <c r="G182" s="90">
        <v>44761</v>
      </c>
      <c r="H182" s="90"/>
      <c r="I182" s="90"/>
      <c r="J182" s="90"/>
      <c r="K182" s="91"/>
      <c r="L182" s="91"/>
      <c r="M182" s="91"/>
      <c r="N182" s="91"/>
      <c r="O182" s="91">
        <v>5</v>
      </c>
      <c r="P182" s="91"/>
      <c r="Q182" s="91"/>
      <c r="R182" s="91"/>
      <c r="S182" s="91"/>
      <c r="T182" s="81" t="s">
        <v>748</v>
      </c>
    </row>
    <row r="183" spans="1:20" ht="20.100000000000001" customHeight="1">
      <c r="A183" s="78" t="s">
        <v>234</v>
      </c>
      <c r="B183" s="78" t="s">
        <v>929</v>
      </c>
      <c r="C183" s="78" t="s">
        <v>870</v>
      </c>
      <c r="D183" s="78" t="s">
        <v>240</v>
      </c>
      <c r="E183" s="79" t="s">
        <v>241</v>
      </c>
      <c r="F183" s="80">
        <v>44760</v>
      </c>
      <c r="G183" s="90">
        <v>44797</v>
      </c>
      <c r="H183" s="90"/>
      <c r="I183" s="90"/>
      <c r="J183" s="90"/>
      <c r="K183" s="91"/>
      <c r="L183" s="91"/>
      <c r="M183" s="91"/>
      <c r="N183" s="91"/>
      <c r="O183" s="91">
        <v>5</v>
      </c>
      <c r="P183" s="91"/>
      <c r="Q183" s="91"/>
      <c r="R183" s="91"/>
      <c r="S183" s="91"/>
      <c r="T183" s="81" t="s">
        <v>871</v>
      </c>
    </row>
    <row r="184" spans="1:20" ht="24" customHeight="1">
      <c r="A184" s="97" t="s">
        <v>242</v>
      </c>
      <c r="B184" s="97"/>
      <c r="C184" s="97"/>
      <c r="D184" s="97"/>
      <c r="E184" s="97"/>
      <c r="F184" s="97"/>
      <c r="G184" s="97"/>
      <c r="H184" s="97"/>
      <c r="I184" s="97"/>
      <c r="J184" s="97"/>
      <c r="K184" s="97"/>
      <c r="L184" s="97"/>
      <c r="M184" s="97"/>
      <c r="N184" s="97"/>
      <c r="O184" s="97"/>
      <c r="P184" s="97"/>
      <c r="Q184" s="97"/>
      <c r="R184" s="97"/>
      <c r="S184" s="97"/>
      <c r="T184" s="97"/>
    </row>
    <row r="185" spans="1:20" ht="20.100000000000001" customHeight="1">
      <c r="A185" s="95" t="s">
        <v>741</v>
      </c>
      <c r="B185" s="95"/>
      <c r="C185" s="95"/>
      <c r="D185" s="95"/>
      <c r="E185" s="95"/>
      <c r="F185" s="95"/>
      <c r="G185" s="95"/>
      <c r="H185" s="95"/>
      <c r="I185" s="95"/>
      <c r="J185" s="95"/>
      <c r="K185" s="95"/>
      <c r="L185" s="95"/>
      <c r="M185" s="95"/>
      <c r="N185" s="95"/>
      <c r="O185" s="95"/>
      <c r="P185" s="95"/>
      <c r="Q185" s="95"/>
      <c r="R185" s="95"/>
      <c r="S185" s="95"/>
      <c r="T185" s="95"/>
    </row>
    <row r="186" spans="1:20" ht="14.1" customHeight="1">
      <c r="A186" s="76" t="s">
        <v>722</v>
      </c>
      <c r="B186" s="76" t="s">
        <v>723</v>
      </c>
      <c r="C186" s="76" t="s">
        <v>724</v>
      </c>
      <c r="D186" s="76" t="s">
        <v>725</v>
      </c>
      <c r="E186" s="77" t="s">
        <v>726</v>
      </c>
      <c r="F186" s="76" t="s">
        <v>727</v>
      </c>
      <c r="G186" s="96" t="s">
        <v>728</v>
      </c>
      <c r="H186" s="96"/>
      <c r="I186" s="96"/>
      <c r="J186" s="96"/>
      <c r="K186" s="96" t="s">
        <v>717</v>
      </c>
      <c r="L186" s="96"/>
      <c r="M186" s="96"/>
      <c r="N186" s="96"/>
      <c r="O186" s="96" t="s">
        <v>717</v>
      </c>
      <c r="P186" s="96"/>
      <c r="Q186" s="96"/>
      <c r="R186" s="96"/>
      <c r="S186" s="96"/>
      <c r="T186" s="76" t="s">
        <v>729</v>
      </c>
    </row>
    <row r="187" spans="1:20" ht="20.100000000000001" customHeight="1">
      <c r="A187" s="91" t="s">
        <v>243</v>
      </c>
      <c r="B187" s="82" t="s">
        <v>930</v>
      </c>
      <c r="C187" s="82" t="s">
        <v>931</v>
      </c>
      <c r="D187" s="82" t="s">
        <v>244</v>
      </c>
      <c r="E187" s="83" t="s">
        <v>245</v>
      </c>
      <c r="F187" s="84">
        <v>44631</v>
      </c>
      <c r="G187" s="93">
        <v>44760</v>
      </c>
      <c r="H187" s="93"/>
      <c r="I187" s="93"/>
      <c r="J187" s="93"/>
      <c r="K187" s="94"/>
      <c r="L187" s="94"/>
      <c r="M187" s="94"/>
      <c r="N187" s="94"/>
      <c r="O187" s="94">
        <v>5</v>
      </c>
      <c r="P187" s="94"/>
      <c r="Q187" s="94"/>
      <c r="R187" s="94"/>
      <c r="S187" s="94"/>
      <c r="T187" s="85" t="s">
        <v>751</v>
      </c>
    </row>
    <row r="188" spans="1:20" ht="6" customHeight="1">
      <c r="A188" s="91"/>
      <c r="B188" s="86"/>
      <c r="C188" s="86"/>
      <c r="D188" s="86"/>
      <c r="E188" s="86"/>
      <c r="F188" s="86"/>
      <c r="G188" s="87"/>
      <c r="H188" s="88"/>
      <c r="I188" s="88"/>
      <c r="J188" s="89"/>
      <c r="K188" s="87"/>
      <c r="L188" s="88"/>
      <c r="M188" s="88"/>
      <c r="N188" s="89"/>
      <c r="O188" s="87"/>
      <c r="P188" s="88"/>
      <c r="Q188" s="88"/>
      <c r="R188" s="88"/>
      <c r="S188" s="89"/>
      <c r="T188" s="86"/>
    </row>
    <row r="189" spans="1:20" ht="20.100000000000001" customHeight="1">
      <c r="A189" s="95" t="s">
        <v>810</v>
      </c>
      <c r="B189" s="95"/>
      <c r="C189" s="95"/>
      <c r="D189" s="95"/>
      <c r="E189" s="95"/>
      <c r="F189" s="95"/>
      <c r="G189" s="95"/>
      <c r="H189" s="95"/>
      <c r="I189" s="95"/>
      <c r="J189" s="95"/>
      <c r="K189" s="95"/>
      <c r="L189" s="95"/>
      <c r="M189" s="95"/>
      <c r="N189" s="95"/>
      <c r="O189" s="95"/>
      <c r="P189" s="95"/>
      <c r="Q189" s="95"/>
      <c r="R189" s="95"/>
      <c r="S189" s="95"/>
      <c r="T189" s="95"/>
    </row>
    <row r="190" spans="1:20" ht="14.1" customHeight="1">
      <c r="A190" s="76" t="s">
        <v>722</v>
      </c>
      <c r="B190" s="76" t="s">
        <v>723</v>
      </c>
      <c r="C190" s="76" t="s">
        <v>724</v>
      </c>
      <c r="D190" s="76" t="s">
        <v>725</v>
      </c>
      <c r="E190" s="77" t="s">
        <v>726</v>
      </c>
      <c r="F190" s="76" t="s">
        <v>727</v>
      </c>
      <c r="G190" s="96" t="s">
        <v>728</v>
      </c>
      <c r="H190" s="96"/>
      <c r="I190" s="96"/>
      <c r="J190" s="96"/>
      <c r="K190" s="96" t="s">
        <v>717</v>
      </c>
      <c r="L190" s="96"/>
      <c r="M190" s="96"/>
      <c r="N190" s="96"/>
      <c r="O190" s="96" t="s">
        <v>717</v>
      </c>
      <c r="P190" s="96"/>
      <c r="Q190" s="96"/>
      <c r="R190" s="96"/>
      <c r="S190" s="96"/>
      <c r="T190" s="76" t="s">
        <v>729</v>
      </c>
    </row>
    <row r="191" spans="1:20" ht="20.100000000000001" customHeight="1">
      <c r="A191" s="78" t="s">
        <v>177</v>
      </c>
      <c r="B191" s="78" t="s">
        <v>932</v>
      </c>
      <c r="C191" s="78" t="s">
        <v>933</v>
      </c>
      <c r="D191" s="78" t="s">
        <v>246</v>
      </c>
      <c r="E191" s="79" t="s">
        <v>247</v>
      </c>
      <c r="F191" s="80">
        <v>44299</v>
      </c>
      <c r="G191" s="90">
        <v>44762</v>
      </c>
      <c r="H191" s="90"/>
      <c r="I191" s="90"/>
      <c r="J191" s="90"/>
      <c r="K191" s="91"/>
      <c r="L191" s="91"/>
      <c r="M191" s="91"/>
      <c r="N191" s="91"/>
      <c r="O191" s="91">
        <v>5</v>
      </c>
      <c r="P191" s="91"/>
      <c r="Q191" s="91"/>
      <c r="R191" s="91"/>
      <c r="S191" s="91"/>
      <c r="T191" s="81" t="s">
        <v>751</v>
      </c>
    </row>
    <row r="192" spans="1:20" ht="24" customHeight="1">
      <c r="A192" s="97" t="s">
        <v>248</v>
      </c>
      <c r="B192" s="97"/>
      <c r="C192" s="97"/>
      <c r="D192" s="97"/>
      <c r="E192" s="97"/>
      <c r="F192" s="97"/>
      <c r="G192" s="97"/>
      <c r="H192" s="97"/>
      <c r="I192" s="97"/>
      <c r="J192" s="97"/>
      <c r="K192" s="97"/>
      <c r="L192" s="97"/>
      <c r="M192" s="97"/>
      <c r="N192" s="97"/>
      <c r="O192" s="97"/>
      <c r="P192" s="97"/>
      <c r="Q192" s="97"/>
      <c r="R192" s="97"/>
      <c r="S192" s="97"/>
      <c r="T192" s="97"/>
    </row>
    <row r="193" spans="1:20" ht="20.100000000000001" customHeight="1">
      <c r="A193" s="95" t="s">
        <v>741</v>
      </c>
      <c r="B193" s="95"/>
      <c r="C193" s="95"/>
      <c r="D193" s="95"/>
      <c r="E193" s="95"/>
      <c r="F193" s="95"/>
      <c r="G193" s="95"/>
      <c r="H193" s="95"/>
      <c r="I193" s="95"/>
      <c r="J193" s="95"/>
      <c r="K193" s="95"/>
      <c r="L193" s="95"/>
      <c r="M193" s="95"/>
      <c r="N193" s="95"/>
      <c r="O193" s="95"/>
      <c r="P193" s="95"/>
      <c r="Q193" s="95"/>
      <c r="R193" s="95"/>
      <c r="S193" s="95"/>
      <c r="T193" s="95"/>
    </row>
    <row r="194" spans="1:20" ht="14.1" customHeight="1">
      <c r="A194" s="76" t="s">
        <v>722</v>
      </c>
      <c r="B194" s="76" t="s">
        <v>723</v>
      </c>
      <c r="C194" s="76" t="s">
        <v>724</v>
      </c>
      <c r="D194" s="76" t="s">
        <v>725</v>
      </c>
      <c r="E194" s="77" t="s">
        <v>726</v>
      </c>
      <c r="F194" s="76" t="s">
        <v>727</v>
      </c>
      <c r="G194" s="96" t="s">
        <v>728</v>
      </c>
      <c r="H194" s="96"/>
      <c r="I194" s="96"/>
      <c r="J194" s="96"/>
      <c r="K194" s="96" t="s">
        <v>717</v>
      </c>
      <c r="L194" s="96"/>
      <c r="M194" s="96"/>
      <c r="N194" s="96"/>
      <c r="O194" s="96" t="s">
        <v>717</v>
      </c>
      <c r="P194" s="96"/>
      <c r="Q194" s="96"/>
      <c r="R194" s="96"/>
      <c r="S194" s="96"/>
      <c r="T194" s="76" t="s">
        <v>729</v>
      </c>
    </row>
    <row r="195" spans="1:20" ht="20.100000000000001" customHeight="1">
      <c r="A195" s="91" t="s">
        <v>243</v>
      </c>
      <c r="B195" s="82" t="s">
        <v>934</v>
      </c>
      <c r="C195" s="82" t="s">
        <v>935</v>
      </c>
      <c r="D195" s="82" t="s">
        <v>249</v>
      </c>
      <c r="E195" s="83" t="s">
        <v>250</v>
      </c>
      <c r="F195" s="84">
        <v>44317</v>
      </c>
      <c r="G195" s="93">
        <v>44756</v>
      </c>
      <c r="H195" s="93"/>
      <c r="I195" s="93"/>
      <c r="J195" s="93"/>
      <c r="K195" s="94"/>
      <c r="L195" s="94"/>
      <c r="M195" s="94"/>
      <c r="N195" s="94"/>
      <c r="O195" s="94">
        <v>5</v>
      </c>
      <c r="P195" s="94"/>
      <c r="Q195" s="94"/>
      <c r="R195" s="94"/>
      <c r="S195" s="94"/>
      <c r="T195" s="85" t="s">
        <v>804</v>
      </c>
    </row>
    <row r="196" spans="1:20" ht="6" customHeight="1">
      <c r="A196" s="91"/>
      <c r="B196" s="86"/>
      <c r="C196" s="86"/>
      <c r="D196" s="86"/>
      <c r="E196" s="86"/>
      <c r="F196" s="86"/>
      <c r="G196" s="87"/>
      <c r="H196" s="88"/>
      <c r="I196" s="88"/>
      <c r="J196" s="89"/>
      <c r="K196" s="87"/>
      <c r="L196" s="88"/>
      <c r="M196" s="88"/>
      <c r="N196" s="89"/>
      <c r="O196" s="87"/>
      <c r="P196" s="88"/>
      <c r="Q196" s="88"/>
      <c r="R196" s="88"/>
      <c r="S196" s="89"/>
      <c r="T196" s="86"/>
    </row>
    <row r="197" spans="1:20" ht="20.100000000000001" customHeight="1">
      <c r="A197" s="95" t="s">
        <v>46</v>
      </c>
      <c r="B197" s="95"/>
      <c r="C197" s="95"/>
      <c r="D197" s="95"/>
      <c r="E197" s="95"/>
      <c r="F197" s="95"/>
      <c r="G197" s="95"/>
      <c r="H197" s="95"/>
      <c r="I197" s="95"/>
      <c r="J197" s="95"/>
      <c r="K197" s="95"/>
      <c r="L197" s="95"/>
      <c r="M197" s="95"/>
      <c r="N197" s="95"/>
      <c r="O197" s="95"/>
      <c r="P197" s="95"/>
      <c r="Q197" s="95"/>
      <c r="R197" s="95"/>
      <c r="S197" s="95"/>
      <c r="T197" s="95"/>
    </row>
    <row r="198" spans="1:20" ht="14.1" customHeight="1">
      <c r="A198" s="76" t="s">
        <v>722</v>
      </c>
      <c r="B198" s="76" t="s">
        <v>723</v>
      </c>
      <c r="C198" s="76" t="s">
        <v>724</v>
      </c>
      <c r="D198" s="76" t="s">
        <v>725</v>
      </c>
      <c r="E198" s="77" t="s">
        <v>726</v>
      </c>
      <c r="F198" s="76" t="s">
        <v>727</v>
      </c>
      <c r="G198" s="96" t="s">
        <v>728</v>
      </c>
      <c r="H198" s="96"/>
      <c r="I198" s="96"/>
      <c r="J198" s="96"/>
      <c r="K198" s="96" t="s">
        <v>717</v>
      </c>
      <c r="L198" s="96"/>
      <c r="M198" s="96"/>
      <c r="N198" s="96"/>
      <c r="O198" s="96" t="s">
        <v>717</v>
      </c>
      <c r="P198" s="96"/>
      <c r="Q198" s="96"/>
      <c r="R198" s="96"/>
      <c r="S198" s="96"/>
      <c r="T198" s="76" t="s">
        <v>729</v>
      </c>
    </row>
    <row r="199" spans="1:20" ht="20.100000000000001" customHeight="1">
      <c r="A199" s="78" t="s">
        <v>251</v>
      </c>
      <c r="B199" s="78" t="s">
        <v>936</v>
      </c>
      <c r="C199" s="78" t="s">
        <v>753</v>
      </c>
      <c r="D199" s="78" t="s">
        <v>252</v>
      </c>
      <c r="E199" s="79"/>
      <c r="F199" s="80">
        <v>44419</v>
      </c>
      <c r="G199" s="90">
        <v>44761</v>
      </c>
      <c r="H199" s="90"/>
      <c r="I199" s="90"/>
      <c r="J199" s="90"/>
      <c r="K199" s="91"/>
      <c r="L199" s="91"/>
      <c r="M199" s="91"/>
      <c r="N199" s="91"/>
      <c r="O199" s="91">
        <v>5</v>
      </c>
      <c r="P199" s="91"/>
      <c r="Q199" s="91"/>
      <c r="R199" s="91"/>
      <c r="S199" s="91"/>
      <c r="T199" s="81" t="s">
        <v>751</v>
      </c>
    </row>
    <row r="200" spans="1:20" ht="14.1" customHeight="1">
      <c r="A200" s="92">
        <v>44762.883638819447</v>
      </c>
      <c r="B200" s="92"/>
      <c r="C200" s="92"/>
      <c r="D200" s="92"/>
      <c r="E200" s="92"/>
      <c r="F200" s="92"/>
      <c r="G200" s="92"/>
      <c r="H200" s="92"/>
      <c r="I200" s="92"/>
      <c r="J200" s="92"/>
      <c r="K200" s="92"/>
      <c r="L200" s="92"/>
      <c r="M200" s="92"/>
      <c r="N200" s="92"/>
      <c r="O200" s="92"/>
      <c r="P200" s="92"/>
      <c r="Q200" s="92"/>
      <c r="R200" s="92"/>
      <c r="S200" s="92"/>
      <c r="T200" s="92"/>
    </row>
    <row r="201" spans="1:20" ht="20.100000000000001" customHeight="1">
      <c r="A201" s="72"/>
      <c r="B201" s="72"/>
      <c r="C201" s="72"/>
      <c r="D201" s="72"/>
      <c r="E201" s="72"/>
      <c r="F201" s="72"/>
      <c r="G201" s="72"/>
      <c r="H201" s="72"/>
      <c r="I201" s="72"/>
      <c r="J201" s="72"/>
      <c r="K201" s="72"/>
      <c r="L201" s="72"/>
      <c r="M201" s="72"/>
      <c r="N201" s="72"/>
      <c r="O201" s="72"/>
      <c r="P201" s="72"/>
      <c r="Q201" s="72"/>
      <c r="R201" s="72"/>
      <c r="S201" s="72"/>
      <c r="T201" s="72"/>
    </row>
  </sheetData>
  <mergeCells count="465">
    <mergeCell ref="A1:T1"/>
    <mergeCell ref="J3:K4"/>
    <mergeCell ref="N3:O4"/>
    <mergeCell ref="S3:T4"/>
    <mergeCell ref="A6:T6"/>
    <mergeCell ref="A7:T7"/>
    <mergeCell ref="G10:J10"/>
    <mergeCell ref="K10:N10"/>
    <mergeCell ref="O10:S10"/>
    <mergeCell ref="A11:T11"/>
    <mergeCell ref="G12:J12"/>
    <mergeCell ref="K12:N12"/>
    <mergeCell ref="O12:S12"/>
    <mergeCell ref="G8:J8"/>
    <mergeCell ref="K8:N8"/>
    <mergeCell ref="O8:S8"/>
    <mergeCell ref="G9:J9"/>
    <mergeCell ref="K9:N9"/>
    <mergeCell ref="O9:S9"/>
    <mergeCell ref="G17:J17"/>
    <mergeCell ref="K17:N17"/>
    <mergeCell ref="O17:S17"/>
    <mergeCell ref="A18:T18"/>
    <mergeCell ref="A19:T19"/>
    <mergeCell ref="G20:J20"/>
    <mergeCell ref="K20:N20"/>
    <mergeCell ref="O20:S20"/>
    <mergeCell ref="G13:J13"/>
    <mergeCell ref="K13:N13"/>
    <mergeCell ref="O13:S13"/>
    <mergeCell ref="A14:T14"/>
    <mergeCell ref="A15:T15"/>
    <mergeCell ref="G16:J16"/>
    <mergeCell ref="K16:N16"/>
    <mergeCell ref="O16:S16"/>
    <mergeCell ref="A25:T25"/>
    <mergeCell ref="A26:T26"/>
    <mergeCell ref="G27:J27"/>
    <mergeCell ref="K27:N27"/>
    <mergeCell ref="O27:S27"/>
    <mergeCell ref="G28:J28"/>
    <mergeCell ref="K28:N28"/>
    <mergeCell ref="O28:S28"/>
    <mergeCell ref="A21:A22"/>
    <mergeCell ref="G21:J21"/>
    <mergeCell ref="K21:N21"/>
    <mergeCell ref="O21:S21"/>
    <mergeCell ref="A23:A24"/>
    <mergeCell ref="G23:J23"/>
    <mergeCell ref="K23:N23"/>
    <mergeCell ref="O23:S23"/>
    <mergeCell ref="G33:J33"/>
    <mergeCell ref="K33:N33"/>
    <mergeCell ref="O33:S33"/>
    <mergeCell ref="G34:J34"/>
    <mergeCell ref="K34:N34"/>
    <mergeCell ref="O34:S34"/>
    <mergeCell ref="A29:T29"/>
    <mergeCell ref="A30:T30"/>
    <mergeCell ref="G31:J31"/>
    <mergeCell ref="K31:N31"/>
    <mergeCell ref="O31:S31"/>
    <mergeCell ref="G32:J32"/>
    <mergeCell ref="K32:N32"/>
    <mergeCell ref="O32:S32"/>
    <mergeCell ref="G38:J38"/>
    <mergeCell ref="K38:N38"/>
    <mergeCell ref="O38:S38"/>
    <mergeCell ref="G39:J39"/>
    <mergeCell ref="K39:N39"/>
    <mergeCell ref="O39:S39"/>
    <mergeCell ref="G35:J35"/>
    <mergeCell ref="K35:N35"/>
    <mergeCell ref="O35:S35"/>
    <mergeCell ref="A36:T36"/>
    <mergeCell ref="G37:J37"/>
    <mergeCell ref="K37:N37"/>
    <mergeCell ref="O37:S37"/>
    <mergeCell ref="G43:J43"/>
    <mergeCell ref="K43:N43"/>
    <mergeCell ref="O43:S43"/>
    <mergeCell ref="G44:J44"/>
    <mergeCell ref="K44:N44"/>
    <mergeCell ref="O44:S44"/>
    <mergeCell ref="G40:J40"/>
    <mergeCell ref="K40:N40"/>
    <mergeCell ref="O40:S40"/>
    <mergeCell ref="A41:T41"/>
    <mergeCell ref="G42:J42"/>
    <mergeCell ref="K42:N42"/>
    <mergeCell ref="O42:S42"/>
    <mergeCell ref="G48:J48"/>
    <mergeCell ref="K48:N48"/>
    <mergeCell ref="O48:S48"/>
    <mergeCell ref="G49:J49"/>
    <mergeCell ref="K49:N49"/>
    <mergeCell ref="O49:S49"/>
    <mergeCell ref="A45:T45"/>
    <mergeCell ref="G46:J46"/>
    <mergeCell ref="K46:N46"/>
    <mergeCell ref="O46:S46"/>
    <mergeCell ref="G47:J47"/>
    <mergeCell ref="K47:N47"/>
    <mergeCell ref="O47:S47"/>
    <mergeCell ref="A53:T53"/>
    <mergeCell ref="A54:T54"/>
    <mergeCell ref="G55:J55"/>
    <mergeCell ref="K55:N55"/>
    <mergeCell ref="O55:S55"/>
    <mergeCell ref="G56:J56"/>
    <mergeCell ref="K56:N56"/>
    <mergeCell ref="O56:S56"/>
    <mergeCell ref="A50:T50"/>
    <mergeCell ref="G51:J51"/>
    <mergeCell ref="K51:N51"/>
    <mergeCell ref="O51:S51"/>
    <mergeCell ref="G52:J52"/>
    <mergeCell ref="K52:N52"/>
    <mergeCell ref="O52:S52"/>
    <mergeCell ref="A59:T59"/>
    <mergeCell ref="G60:J60"/>
    <mergeCell ref="K60:N60"/>
    <mergeCell ref="O60:S60"/>
    <mergeCell ref="G61:J61"/>
    <mergeCell ref="K61:N61"/>
    <mergeCell ref="O61:S61"/>
    <mergeCell ref="G57:J57"/>
    <mergeCell ref="K57:N57"/>
    <mergeCell ref="O57:S57"/>
    <mergeCell ref="G58:J58"/>
    <mergeCell ref="K58:N58"/>
    <mergeCell ref="O58:S58"/>
    <mergeCell ref="G64:J64"/>
    <mergeCell ref="K64:N64"/>
    <mergeCell ref="O64:S64"/>
    <mergeCell ref="G65:J65"/>
    <mergeCell ref="K65:N65"/>
    <mergeCell ref="O65:S65"/>
    <mergeCell ref="G62:J62"/>
    <mergeCell ref="K62:N62"/>
    <mergeCell ref="O62:S62"/>
    <mergeCell ref="G63:J63"/>
    <mergeCell ref="K63:N63"/>
    <mergeCell ref="O63:S63"/>
    <mergeCell ref="G68:J68"/>
    <mergeCell ref="K68:N68"/>
    <mergeCell ref="O68:S68"/>
    <mergeCell ref="G69:J69"/>
    <mergeCell ref="K69:N69"/>
    <mergeCell ref="O69:S69"/>
    <mergeCell ref="G66:J66"/>
    <mergeCell ref="K66:N66"/>
    <mergeCell ref="O66:S66"/>
    <mergeCell ref="G67:J67"/>
    <mergeCell ref="K67:N67"/>
    <mergeCell ref="O67:S67"/>
    <mergeCell ref="G72:J72"/>
    <mergeCell ref="K72:N72"/>
    <mergeCell ref="O72:S72"/>
    <mergeCell ref="A73:T73"/>
    <mergeCell ref="G74:J74"/>
    <mergeCell ref="K74:N74"/>
    <mergeCell ref="O74:S74"/>
    <mergeCell ref="G70:J70"/>
    <mergeCell ref="K70:N70"/>
    <mergeCell ref="O70:S70"/>
    <mergeCell ref="G71:J71"/>
    <mergeCell ref="K71:N71"/>
    <mergeCell ref="O71:S71"/>
    <mergeCell ref="A77:T77"/>
    <mergeCell ref="G78:J78"/>
    <mergeCell ref="K78:N78"/>
    <mergeCell ref="O78:S78"/>
    <mergeCell ref="G79:J79"/>
    <mergeCell ref="K79:N79"/>
    <mergeCell ref="O79:S79"/>
    <mergeCell ref="G75:J75"/>
    <mergeCell ref="K75:N75"/>
    <mergeCell ref="O75:S75"/>
    <mergeCell ref="G76:J76"/>
    <mergeCell ref="K76:N76"/>
    <mergeCell ref="O76:S76"/>
    <mergeCell ref="G82:J82"/>
    <mergeCell ref="K82:N82"/>
    <mergeCell ref="O82:S82"/>
    <mergeCell ref="G83:J83"/>
    <mergeCell ref="K83:N83"/>
    <mergeCell ref="O83:S83"/>
    <mergeCell ref="G80:J80"/>
    <mergeCell ref="K80:N80"/>
    <mergeCell ref="O80:S80"/>
    <mergeCell ref="G81:J81"/>
    <mergeCell ref="K81:N81"/>
    <mergeCell ref="O81:S81"/>
    <mergeCell ref="G87:J87"/>
    <mergeCell ref="K87:N87"/>
    <mergeCell ref="O87:S87"/>
    <mergeCell ref="G88:J88"/>
    <mergeCell ref="K88:N88"/>
    <mergeCell ref="O88:S88"/>
    <mergeCell ref="G84:J84"/>
    <mergeCell ref="K84:N84"/>
    <mergeCell ref="O84:S84"/>
    <mergeCell ref="A85:T85"/>
    <mergeCell ref="G86:J86"/>
    <mergeCell ref="K86:N86"/>
    <mergeCell ref="O86:S86"/>
    <mergeCell ref="A93:A94"/>
    <mergeCell ref="G93:J93"/>
    <mergeCell ref="K93:N93"/>
    <mergeCell ref="O93:S93"/>
    <mergeCell ref="A95:T95"/>
    <mergeCell ref="G96:J96"/>
    <mergeCell ref="K96:N96"/>
    <mergeCell ref="O96:S96"/>
    <mergeCell ref="G89:J89"/>
    <mergeCell ref="K89:N89"/>
    <mergeCell ref="O89:S89"/>
    <mergeCell ref="A90:T90"/>
    <mergeCell ref="A91:T91"/>
    <mergeCell ref="G92:J92"/>
    <mergeCell ref="K92:N92"/>
    <mergeCell ref="O92:S92"/>
    <mergeCell ref="A101:A102"/>
    <mergeCell ref="G101:J101"/>
    <mergeCell ref="K101:N101"/>
    <mergeCell ref="O101:S101"/>
    <mergeCell ref="A103:T103"/>
    <mergeCell ref="G104:J104"/>
    <mergeCell ref="K104:N104"/>
    <mergeCell ref="O104:S104"/>
    <mergeCell ref="A97:A98"/>
    <mergeCell ref="G97:J97"/>
    <mergeCell ref="K97:N97"/>
    <mergeCell ref="O97:S97"/>
    <mergeCell ref="A99:T99"/>
    <mergeCell ref="G100:J100"/>
    <mergeCell ref="K100:N100"/>
    <mergeCell ref="O100:S100"/>
    <mergeCell ref="G109:J109"/>
    <mergeCell ref="K109:N109"/>
    <mergeCell ref="O109:S109"/>
    <mergeCell ref="A110:T110"/>
    <mergeCell ref="A111:T111"/>
    <mergeCell ref="G112:J112"/>
    <mergeCell ref="K112:N112"/>
    <mergeCell ref="O112:S112"/>
    <mergeCell ref="G105:J105"/>
    <mergeCell ref="K105:N105"/>
    <mergeCell ref="O105:S105"/>
    <mergeCell ref="A106:T106"/>
    <mergeCell ref="A107:T107"/>
    <mergeCell ref="G108:J108"/>
    <mergeCell ref="K108:N108"/>
    <mergeCell ref="O108:S108"/>
    <mergeCell ref="A117:A118"/>
    <mergeCell ref="G117:J117"/>
    <mergeCell ref="K117:N117"/>
    <mergeCell ref="O117:S117"/>
    <mergeCell ref="A119:A120"/>
    <mergeCell ref="G119:J119"/>
    <mergeCell ref="K119:N119"/>
    <mergeCell ref="O119:S119"/>
    <mergeCell ref="A113:A114"/>
    <mergeCell ref="G113:J113"/>
    <mergeCell ref="K113:N113"/>
    <mergeCell ref="O113:S113"/>
    <mergeCell ref="A115:A116"/>
    <mergeCell ref="G115:J115"/>
    <mergeCell ref="K115:N115"/>
    <mergeCell ref="O115:S115"/>
    <mergeCell ref="A121:T121"/>
    <mergeCell ref="A122:T122"/>
    <mergeCell ref="G123:J123"/>
    <mergeCell ref="K123:N123"/>
    <mergeCell ref="O123:S123"/>
    <mergeCell ref="A124:A125"/>
    <mergeCell ref="G124:J124"/>
    <mergeCell ref="K124:N124"/>
    <mergeCell ref="O124:S124"/>
    <mergeCell ref="A129:T129"/>
    <mergeCell ref="G130:J130"/>
    <mergeCell ref="K130:N130"/>
    <mergeCell ref="O130:S130"/>
    <mergeCell ref="G131:J131"/>
    <mergeCell ref="K131:N131"/>
    <mergeCell ref="O131:S131"/>
    <mergeCell ref="A126:T126"/>
    <mergeCell ref="G127:J127"/>
    <mergeCell ref="K127:N127"/>
    <mergeCell ref="O127:S127"/>
    <mergeCell ref="G128:J128"/>
    <mergeCell ref="K128:N128"/>
    <mergeCell ref="O128:S128"/>
    <mergeCell ref="A135:T135"/>
    <mergeCell ref="G136:J136"/>
    <mergeCell ref="K136:N136"/>
    <mergeCell ref="O136:S136"/>
    <mergeCell ref="G137:J137"/>
    <mergeCell ref="K137:N137"/>
    <mergeCell ref="O137:S137"/>
    <mergeCell ref="A132:T132"/>
    <mergeCell ref="G133:J133"/>
    <mergeCell ref="K133:N133"/>
    <mergeCell ref="O133:S133"/>
    <mergeCell ref="G134:J134"/>
    <mergeCell ref="K134:N134"/>
    <mergeCell ref="O134:S134"/>
    <mergeCell ref="G142:J142"/>
    <mergeCell ref="K142:N142"/>
    <mergeCell ref="O142:S142"/>
    <mergeCell ref="G143:J143"/>
    <mergeCell ref="K143:N143"/>
    <mergeCell ref="O143:S143"/>
    <mergeCell ref="A138:T138"/>
    <mergeCell ref="A139:T139"/>
    <mergeCell ref="G140:J140"/>
    <mergeCell ref="K140:N140"/>
    <mergeCell ref="O140:S140"/>
    <mergeCell ref="G141:J141"/>
    <mergeCell ref="K141:N141"/>
    <mergeCell ref="O141:S141"/>
    <mergeCell ref="G146:J146"/>
    <mergeCell ref="K146:N146"/>
    <mergeCell ref="O146:S146"/>
    <mergeCell ref="G147:J147"/>
    <mergeCell ref="K147:N147"/>
    <mergeCell ref="O147:S147"/>
    <mergeCell ref="G144:J144"/>
    <mergeCell ref="K144:N144"/>
    <mergeCell ref="O144:S144"/>
    <mergeCell ref="G145:J145"/>
    <mergeCell ref="K145:N145"/>
    <mergeCell ref="O145:S145"/>
    <mergeCell ref="G150:J150"/>
    <mergeCell ref="K150:N150"/>
    <mergeCell ref="O150:S150"/>
    <mergeCell ref="G151:J151"/>
    <mergeCell ref="K151:N151"/>
    <mergeCell ref="O151:S151"/>
    <mergeCell ref="G148:J148"/>
    <mergeCell ref="K148:N148"/>
    <mergeCell ref="O148:S148"/>
    <mergeCell ref="G149:J149"/>
    <mergeCell ref="K149:N149"/>
    <mergeCell ref="O149:S149"/>
    <mergeCell ref="G155:J155"/>
    <mergeCell ref="K155:N155"/>
    <mergeCell ref="O155:S155"/>
    <mergeCell ref="A156:T156"/>
    <mergeCell ref="A157:T157"/>
    <mergeCell ref="G158:J158"/>
    <mergeCell ref="K158:N158"/>
    <mergeCell ref="O158:S158"/>
    <mergeCell ref="A152:T152"/>
    <mergeCell ref="G153:J153"/>
    <mergeCell ref="K153:N153"/>
    <mergeCell ref="O153:S153"/>
    <mergeCell ref="G154:J154"/>
    <mergeCell ref="K154:N154"/>
    <mergeCell ref="O154:S154"/>
    <mergeCell ref="G163:J163"/>
    <mergeCell ref="K163:N163"/>
    <mergeCell ref="O163:S163"/>
    <mergeCell ref="G164:J164"/>
    <mergeCell ref="K164:N164"/>
    <mergeCell ref="O164:S164"/>
    <mergeCell ref="G159:J159"/>
    <mergeCell ref="K159:N159"/>
    <mergeCell ref="O159:S159"/>
    <mergeCell ref="A160:T160"/>
    <mergeCell ref="A161:T161"/>
    <mergeCell ref="G162:J162"/>
    <mergeCell ref="K162:N162"/>
    <mergeCell ref="O162:S162"/>
    <mergeCell ref="G167:J167"/>
    <mergeCell ref="K167:N167"/>
    <mergeCell ref="O167:S167"/>
    <mergeCell ref="G168:J168"/>
    <mergeCell ref="K168:N168"/>
    <mergeCell ref="O168:S168"/>
    <mergeCell ref="G165:J165"/>
    <mergeCell ref="K165:N165"/>
    <mergeCell ref="O165:S165"/>
    <mergeCell ref="G166:J166"/>
    <mergeCell ref="K166:N166"/>
    <mergeCell ref="O166:S166"/>
    <mergeCell ref="G171:J171"/>
    <mergeCell ref="K171:N171"/>
    <mergeCell ref="O171:S171"/>
    <mergeCell ref="G172:J172"/>
    <mergeCell ref="K172:N172"/>
    <mergeCell ref="O172:S172"/>
    <mergeCell ref="G169:J169"/>
    <mergeCell ref="K169:N169"/>
    <mergeCell ref="O169:S169"/>
    <mergeCell ref="G170:J170"/>
    <mergeCell ref="K170:N170"/>
    <mergeCell ref="O170:S170"/>
    <mergeCell ref="G175:J175"/>
    <mergeCell ref="K175:N175"/>
    <mergeCell ref="O175:S175"/>
    <mergeCell ref="G176:J176"/>
    <mergeCell ref="K176:N176"/>
    <mergeCell ref="O176:S176"/>
    <mergeCell ref="G173:J173"/>
    <mergeCell ref="K173:N173"/>
    <mergeCell ref="O173:S173"/>
    <mergeCell ref="G174:J174"/>
    <mergeCell ref="K174:N174"/>
    <mergeCell ref="O174:S174"/>
    <mergeCell ref="G179:J179"/>
    <mergeCell ref="K179:N179"/>
    <mergeCell ref="O179:S179"/>
    <mergeCell ref="G180:J180"/>
    <mergeCell ref="K180:N180"/>
    <mergeCell ref="O180:S180"/>
    <mergeCell ref="G177:J177"/>
    <mergeCell ref="K177:N177"/>
    <mergeCell ref="O177:S177"/>
    <mergeCell ref="G178:J178"/>
    <mergeCell ref="K178:N178"/>
    <mergeCell ref="O178:S178"/>
    <mergeCell ref="G183:J183"/>
    <mergeCell ref="K183:N183"/>
    <mergeCell ref="O183:S183"/>
    <mergeCell ref="A184:T184"/>
    <mergeCell ref="A185:T185"/>
    <mergeCell ref="G186:J186"/>
    <mergeCell ref="K186:N186"/>
    <mergeCell ref="O186:S186"/>
    <mergeCell ref="G181:J181"/>
    <mergeCell ref="K181:N181"/>
    <mergeCell ref="O181:S181"/>
    <mergeCell ref="G182:J182"/>
    <mergeCell ref="K182:N182"/>
    <mergeCell ref="O182:S182"/>
    <mergeCell ref="G191:J191"/>
    <mergeCell ref="K191:N191"/>
    <mergeCell ref="O191:S191"/>
    <mergeCell ref="A192:T192"/>
    <mergeCell ref="A193:T193"/>
    <mergeCell ref="G194:J194"/>
    <mergeCell ref="K194:N194"/>
    <mergeCell ref="O194:S194"/>
    <mergeCell ref="A187:A188"/>
    <mergeCell ref="G187:J187"/>
    <mergeCell ref="K187:N187"/>
    <mergeCell ref="O187:S187"/>
    <mergeCell ref="A189:T189"/>
    <mergeCell ref="G190:J190"/>
    <mergeCell ref="K190:N190"/>
    <mergeCell ref="O190:S190"/>
    <mergeCell ref="G199:J199"/>
    <mergeCell ref="K199:N199"/>
    <mergeCell ref="O199:S199"/>
    <mergeCell ref="A200:T200"/>
    <mergeCell ref="A195:A196"/>
    <mergeCell ref="G195:J195"/>
    <mergeCell ref="K195:N195"/>
    <mergeCell ref="O195:S195"/>
    <mergeCell ref="A197:T197"/>
    <mergeCell ref="G198:J198"/>
    <mergeCell ref="K198:N198"/>
    <mergeCell ref="O198:S198"/>
  </mergeCells>
  <pageMargins left="0.511811024" right="0.511811024" top="0.78740157499999996" bottom="0.78740157499999996" header="0.31496062000000002" footer="0.3149606200000000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1 c c 5 a 4 f f - 5 9 a 9 - 4 0 2 a - b d 9 0 - f 0 1 7 b 8 1 7 a 6 0 b "   x m l n s = " h t t p : / / s c h e m a s . m i c r o s o f t . c o m / D a t a M a s h u p " > A A A A A P s P A A B Q S w M E F A A C A A g A Z a + T V X p R e O i k A A A A 9 g A A A B I A H A B D b 2 5 m a W c v U G F j a 2 F n Z S 5 4 b W w g o h g A K K A U A A A A A A A A A A A A A A A A A A A A A A A A A A A A h Y 9 L C s I w G I S v U r J v X o J I + Z u C b i 2 I g r g N M b b B N i 1 N a n o 3 F x 7 J K 1 j R q j u X M / M N z N y v N 8 i G u o o u u n O m s S l i m K J I W 9 U c j S 1 S 1 P t T v E C Z g I 1 U Z 1 n o a I S t S w Z n U l R 6 3 y a E h B B w m O G m K w i n l J F D v t 6 p U t c y N t Z 5 a Z V G n 9 b x f w s J 2 L / G C I 4 Z Y 3 h O O a Z A J h N y Y 7 8 A H / c + 0 x 8 T V n 3 l + 0 6 L 1 s f L L Z B J A n l / E A 9 Q S w M E F A A C A A g A Z a + T V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W v k 1 W o y g I p 9 Q w A A I 6 A A A A T A B w A R m 9 y b X V s Y X M v U 2 V j d G l v b j E u b S C i G A A o o B Q A A A A A A A A A A A A A A A A A A A A A A A A A A A D t X F t v G z c W f g + Q / 8 C d A I U F K I 5 H s t L W 3 S 4 g 2 8 r W b S 6 q 5 K T B O o Z A j 2 i b z W h G O 5 f U r d u H f e x D f 0 T Q h 6 I L 9 K l v e d U f 2 0 P O j Z w h 5 6 J 0 0 Q W W A Z K M h 5 d z e H h 4 b v O Z I X E i 6 n t o n v x v f 3 L 3 z t 0 7 4 T U O y B K 9 o C H 2 0 a f I J d H d O w j + P P K 9 i M C L y Y 1 D 3 N 2 v / O D 1 h e + / 3 n l E X b J 7 x N q 8 K N y x j g 5 e P Q 9 J E L 5 y a B j S V 4 P 7 R + P Z b H I y G 7 + a + k F 0 u f n d p f 6 r Y x x e X / g 4 W K L 7 i I R R g K P N r 1 c U I 8 d f k c C h 2 F 3 M J o / H p 7 s 3 b n h j 9 f r I i 1 2 3 j 6 I g J r 1 + w g z n b j G / J i Q C l j h r t 2 c n E V l 9 a v E m q / 8 F 9 Z a f W r y H d f 7 D 2 T G O 8 H k 6 + M E D N E I u 9 a 5 x i M J 4 T Q L q B y R E O y s S O i 5 e + g 8 c f E E 2 v 2 D 3 2 u 8 l I + 5 Z j 5 P u 0 4 B 6 D l 1 j G q I Z W f l v 6 B K H F n B w i i 9 A D P P X d L 0 j s N Y f Z f z e s 4 5 8 N / Y w G + b B K j G M O 0 B P 8 B q j J U G n c b A S 5 4 E + e E X Y i J U X 7 t Q T 7 9 / e W k l P 2 + o j q z T l D z 8 U H J z S t Y / G b k Q C W G O J O N o 5 J T e R 3 y t 4 O A 2 w F 1 7 6 w S q Z / P T b N W G s t F g G 4 6 j 8 C k U w H k V A Q + Q o m Q y B 9 i y p A w q I X T R O n 5 b 4 A E H v A N M A M U p o 6 S M n D k K / 4 H C 8 X C a 8 7 b R c G 4 j n i E / R R w Q 7 1 4 h e I t b C t R d T k P S Z z P Y 5 G 4 B d F 3 t W D 0 X X x E P l D o i 4 I W k 3 j + + 9 g W O B 2 T l 7 / 9 k O 4 5 B 6 J A y z m Y o X y R z s w K h U z w + W x E s 2 j X q b 3 0 D S o t K x 1 q D Q u q 1 2 p 6 / Y + 1 z q q a I O i s d h 8 b h f P I 6 K x 4 f F 4 4 f F 4 0 f F 4 8 f F o 7 0 n P N v C s 0 D Q F i j a A k l b o G k L R G 2 B q i 2 Q t Q W 6 g z 1 L U O p J E P j 5 A f V B 0 k 4 q R 1 l 7 e Q c y 8 7 8 J v 6 L R N R s U y O d L s V d 9 d J v K U q A 3 D Q j x n G u g h c Y X m N 4 I N M A 2 u 8 f + N + y A 1 H P V r 8 w L N n J J o S t s 8 N o P 0 P c o I 3 e c v k 2 1 g z U e E 5 e u a A Q n L 2 B H D 2 x x g P C a s G U k y o G z g z g f v x B M z H z t 0 i g / w t V 1 S A r D O 8 P M y S h 2 Q g 6 / T Q m T Y M f 6 H r p 8 G f s R m U f f M o c U v u k x a Y l 0 i + l 2 B 1 b F C g k 2 1 S 7 v U n E m 3 n / 1 / V s V F y B u h z m x z T t m v u Y R v i K I I B 9 5 m 3 f g E n 1 2 v s B R b t 5 e U R / m 4 c 3 D X t s t W U l M F T P p d k I h E O n A N m z F j n o r 0 v G 7 4 m T y R k h G v N E T b b 1 q 5 p 9 k v S i c U 5 l R d c u g 3 q E p Y 4 O y J s m L 7 d + q R f I s B i M b o p p 5 5 8 S F 6 K 1 s t e U I o c 4 k K 0 + I t E t d D L N k d k c 6 E 1 n r W d Q O X i s I I D G f / L 2 L S 2 f d M 7 / J n v U u U 8 P h Q M 1 i / a q Y q C e z L n y y 7 h m f 7 L k z n 8 M t + O S u 8 s v n 4 y 6 M s u 4 Z o + y 5 M 6 P 7 W z A 6 T B g 9 6 c b o i c D o S X d G R 1 s w u p + o 6 M t u K v p S U N G X b a O 6 b Y O 5 E b M R y S l K l T R V g V T A K f v / m 2 Z E z E X 0 K Z R K W k X q l D I 6 S V 3 E A k c x d i 3 B 5 n P m x 7 G L F 5 t 3 b k R X W G w c 5 Y 1 r 7 O I 3 g d T I F 3 i S B H C L 3 A c J H f i y T z e / B i v q q X s k 0 n j s R 3 j z y + Z n f w E d p e Z R q R n f i M 0 D H h W P Y f l + u B h H 9 I 0 v p 4 W 1 m m H X K b w k + U w Z F h E 4 N r 2 u 8 z 5 F Y o W O 4 7 W L c 1 1 P X 8 7 I F U g z S B t 1 a V F 5 q h O P R 6 x s 5 z T z C T 3 a T s r 1 W j d f 0 t h 2 q k c Q o X x B l 2 F 5 t v x 9 8 0 S K J F J + 2 T h F J X N M m e i a Q N r b 2 h r 7 / W x N p l 5 a y 1 M 6 w + V j W z 6 p q s O p P I + V E 1 g 5 c 9 V T V m e q 7 E 6 2 y k 6 M V Z 5 H c 1 E s S e g E l D M g n e i 0 X A T Z H 8 R M M q k k W m R Z p / I U 2 9 n B 9 f y o Q 2 0 E e 8 u W I 2 Q F b j 1 O 0 F o 2 p l I 4 + e v f k P W Z H 2 z e B r B T e k F o 5 F C V V y o F s e K Y q z U z S t S R A t X 0 V U R y A 1 m h r N R o + Q 2 6 D 0 d m T X F g 1 e n N o E l v B A a r l b i C R r + Q G K S o I c J w K m T H U J 9 g N S e P B c d q W u p E c g K C L 5 L J W + s + 8 2 V y O t l H l x i M F M 8 q q / M m r l z x X p 9 r 2 u + Z b H J B a z i R M 0 g l W 5 p k s p 6 m r d u A 0 s p 0 s v h v S X + g l 3 / N D g z e c w d s 3 R Y M h E 2 g K 6 L d h D Y 5 f a b Q Q / 0 R L C 2 q R i + 4 G w o X S 8 p O X b 0 s k 5 7 X a f s i q w b W r 6 U 8 6 p K u 9 F 8 D h l v U / Y d 8 d Q o q Z X H L T r E P U V j 0 c H + X T c y b y 0 5 U 3 8 y d r t B c 4 / I G G l N f W n V q 5 x v 9 z 4 H V 0 / s B u 4 s j U G 1 N U d 7 V t K g 8 Q x q 1 s P I i 6 A B E W 9 h 1 Y r e u c K Z y E b Z q E y t U + + g U N n N 3 H u E g e n b 5 m R 8 H 4 h 5 L t W h 4 Q V m l + Q g H 2 A E x k x B 2 L C Q B K z q r c w n 9 Q k A e x Y R O P q G 0 a 5 w n / o F n 9 1 H g r 3 b O 7 j W u h m 3 o O r p / O G O f F g c 9 4 d h r T s d + 4 + l o W D e T s W Y l a n W u l L k G L Q u J + y y 6 b h J A r X H b b x O X 5 l z V r C w 3 T Y u 0 i N 2 Q d R 6 w 8 + Z p v u + p + E x i f 0 9 M N s / K N M 9 h t g / T T O c J 9 q 4 3 P x c p k r L z R 1 0 6 f 9 y l s 7 3 X q b f d q f c g q x N i y B i a O g + 7 d N 7 v 0 n n U p f P D L p 0 / 7 N I 5 2 8 S n P o Q x T Z 0 / 7 t B 5 s N e l s 6 3 o L C f W U 0 i G m O 7 T 7 x I f d 4 D g z S V 1 2 5 Y Z s z P D L G U y M D 0 L Z 5 U M 8 R x 9 g C z 0 A P 5 + U M 2 f h C Y 5 f 5 a a 7 k m 5 9 r n e + w 4 1 3 l e 7 3 I z r 5 E e e z y m r s r n f G n T x u U N N 9 Y D / t A B r F a / E r P E F d i G 4 n M c X Y U S j e P P b U v p q u 3 a x Q 6 B L T B T u F A x i l h X 3 L a u f 9 g 6 y Y c x N Z Z 9 a J e I N h l H g X a k Y C o 4 T j c i k H T Q U 5 P j c z C / K 5 b g W 9 b d 8 p F T Z a l E Y y w c q y n Z t 6 3 T 5 H H K V r g t 1 Z U m t M / 1 K V Y 1 9 r v K b i m m Z K x s 1 p v Q 6 b e D u V 9 7 m 1 B A s v J j Z o Q X m w b f k e q v a Y j c o u M x s p u L o M i t c 9 i 3 + S V q r 8 O W 6 e u / u H e r V s S M C 0 d L 1 2 A a L Z r B o T T m p w a I Z L J r B o h k s m s G i G S y a w a I Z L J r B o h k s m s G i G S y a w a I V C z R Y N I N F M 1 g 0 g 0 U z W D S D R T N Y N I N F M 1 g 0 g 0 U z W D S D R T N Y N I N F M 1 i 0 S o 7 w 0 A D S D C D t / x a Q 1 l g L b z g 7 f z I w T V e p r 2 S h h W G p k 4 C E 3 W q R d B e r V 5 q 5 P K M e 1 B Q w 9 E v o 3 x a y 7 Z D + V 0 F 4 k y U E r k G T n R O 4 h e m P a b j 2 P X p B X W A G D k C 2 v R I f 5 / f P J D Y k y C B z E i 6 i q W N S U 9 f y W i x w O s l o W 1 L Y X J C a x x c g w m Q z U z + o U e Y K U w W Z C 9 8 N a R j h j N j T e H U B 6 U r i 5 3 N W z n v g 2 Q Y p F x 7 v U i f 4 p + M p s K 9 k R c k 0 s J M M 0 U h 7 p y T u X P w Z 9 + c 9 C X q l 4 0 g B v + I N B o J l I F h N q Z i B Y B k I l o F g G Q i W g W A Z C J a B Y B k I l o F g G Q i W g W A Z C J a B Y B U L N B A s A 8 E y E C w D w T I Q L A P B M h A s A 8 E y E C w D w T I Q L A P B M h A s A 8 E y E K z s n h P + J X b p P 4 j M t W A G h W V Q W N 1 Q W O X j 8 y c D s U 5 W E K G B b c 4 r 9 r C G R Q L N 2 B a J 9 Q c U D a r F g W Z A V / n C t e 2 R X T U y M d A u A + 3 q D u 3 6 A + 7 j k 3 k Q L j n j N R V 9 / V R P e 7 9 l l S W P v v W X A M o 5 3 w F 6 F J B / x p t / e w 7 F u u y 3 y o 1 o C N u k v A / q U 9 5 k r i Q x S 5 / 1 a e 2 o Y 1 o r L z G 9 7 C 0 j J 1 c S c t q t 0 9 a a W + d K T J c I W y J T Z e K 5 W a z J x k a t C 5 C j T C m k C / d g t L r 0 L h w B j v H K Y 2 4 0 8 a K A I I h J h S I B 0 W Q g V X a z s n J 2 X a O Y c R y S 6 B t C v F x l I G F M F R h G I S v 9 x 7 b h r y a 3 a M O p 5 s N L u 1 X m 7 E e b 3 6 L Y h W g E x L v N I v a 0 C V K N r 3 4 f 1 u 2 C 9 1 P K W M + N R H V B S S D y v T J 8 q U m l h v p U q n Z R / V u 1 U C u Q y y 0 v M V U w q o x Y 8 j f J h Y 9 / 3 D 2 m 6 Z W O + m t M y 5 R r r 5 h M T F l S k k I 7 4 t e 0 n p Y r 1 b W m 8 o e 4 G u 4 k I 7 X d 5 Z f d V t G 3 Q r L C H k 4 e u v K l i u A P U 9 e u s V O q p R R R T T F Y + / F V t G n 8 s w p + T Y L s S 6 C t + 3 Z Y H v U 5 u I 6 w 8 6 j D g H h R a d R e n b t 6 2 F S I 0 M m O V 7 Q q k V 7 5 V Y L T 7 k l + q + b 8 1 2 J + Z L Y z W o s p v o q K a F o O 5 y C 2 P C t v n G y 1 f I d l C j A l m i b f K t F k h Z 5 g u n k X s v p Y b Z m v d i E 5 / q 0 w s X z v p o E P K W R j O J H n D s O a V K c F / + 0 y u q b 8 T Y q X U F 0 S l e d x l Q y v m v 9 I C Y l O c 4 Q I v h w t l O V b U o i K J V W d 4 q Y r o n 3 P c e O Q f f t t m + y l 0 O d 8 n F A v E / h j 0 V Z W 3 p j O J p 8 / 3 / z 0 j 2 d o Z 2 8 8 7 R 1 k a E p + y T D K B I L 8 G H l M y 6 4 3 b 5 M m 6 M G l i z z C 2 q O k R v B i M j t 5 d H I 0 n v 2 l J 5 R M S q T t K m m b k 6 a M b 4 i U V + z 3 H + y U h T W + Y j B P + B / 0 C 2 h 6 V 9 D D R y w T 0 x H I S m T T Z 0 9 P n 6 H j C Z q A x j 3 e / H Q 4 O w F a A 0 4 L 7 D l y Y y f w E e H P 6 4 B 8 D Q b 3 O 1 8 / b V Z M e / z 8 a P Y M P d n 8 9 P T k C c w 3 5 P N l 7 G K H g i C W 9 Q z u l 2 b 6 8 Z g x t s 8 n G u T y b T P T q D T T v 1 5 y n k b J V k b 0 i s Y I I w f i F 4 d r P l p t 3 t 7 w e U m 6 f P a Z j e / e L p q O Z + P D z Y 9 P 5 y k 9 a 8 w M T A i H / B q U Y P N 7 Q B 0 I R s T f N m p Q 2 0 / + A 1 B L A Q I t A B Q A A g A I A G W v k 1 V 6 U X j o p A A A A P Y A A A A S A A A A A A A A A A A A A A A A A A A A A A B D b 2 5 m a W c v U G F j a 2 F n Z S 5 4 b W x Q S w E C L Q A U A A I A C A B l r 5 N V D 8 r p q 6 Q A A A D p A A A A E w A A A A A A A A A A A A A A A A D w A A A A W 0 N v b n R l b n R f V H l w Z X N d L n h t b F B L A Q I t A B Q A A g A I A G W v k 1 W o y g I p 9 Q w A A I 6 A A A A T A A A A A A A A A A A A A A A A A O E B A A B G b 3 J t d W x h c y 9 T Z W N 0 a W 9 u M S 5 t U E s F B g A A A A A D A A M A w g A A A C M P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q d A A A A A A A A q J 0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Z p c 2 F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l J l Y 2 9 2 Z X J 5 V G F y Z 2 V 0 U 2 h l Z X Q i I F Z h b H V l P S J z V G F i X 0 R p c 3 B v b m l i a W x p Z G F k Z S I g L z 4 8 R W 5 0 c n k g V H l w Z T 0 i T m F 2 a W d h d G l v b l N 0 Z X B O Y W 1 l I i B W Y W x 1 Z T 0 i c 0 5 h d m V n Y c O n w 6 N v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S Z W N v d m V y e V R h c m d l d E N v b H V t b i I g V m F s d W U 9 I m w z I i A v P j x F b n R y e S B U e X B l P S J G a W x s V G F y Z 2 V 0 I i B W Y W x 1 Z T 0 i c 1 Z p c 2 F v I i A v P j x F b n R y e S B U e X B l P S J G a W x s Z W R D b 2 1 w b G V 0 Z V J l c 3 V s d F R v V 2 9 y a 3 N o Z W V 0 I i B W Y W x 1 Z T 0 i b D E i I C 8 + P E V u d H J 5 I F R 5 c G U 9 I k Z p b G x D b 3 V u d C I g V m F s d W U 9 I m w 5 O S I g L z 4 8 R W 5 0 c n k g V H l w Z T 0 i R m l s b E V y c m 9 y Q 2 9 k Z S I g V m F s d W U 9 I n N V b m t u b 3 d u I i A v P j x F b n R y e S B U e X B l P S J G a W x s Q 2 9 s d W 1 u V H l w Z X M i I F Z h b H V l P S J z Q U F B Q U F B Q U d B Q U F H Q m d B Q U F B Q U R B d 0 1 H Q 2 d v R E F B Q U d B Q T 0 9 I i A v P j x F b n R y e S B U e X B l P S J G a W x s Q 2 9 s d W 1 u T m F t Z X M i I F Z h b H V l P S J z W y Z x d W 9 0 O 1 N F R y Z x d W 9 0 O y w m c X V v d D t U R V I m c X V v d D s s J n F 1 b 3 Q 7 U V V B J n F 1 b 3 Q 7 L C Z x d W 9 0 O 1 F V S S Z x d W 9 0 O y w m c X V v d D t T R V g m c X V v d D s s J n F 1 b 3 Q 7 T W F w Y S B k Z S B U d X J t Y X M m c X V v d D s s J n F 1 b 3 Q 7 Q 3 V y c 2 9 f d G l w b y Z x d W 9 0 O y w m c X V v d D t D d X J z b 1 9 k Z X N j c m n D p 8 O j b y Z x d W 9 0 O y w m c X V v d D t U d X J t Y S A o U 0 F W K S Z x d W 9 0 O y w m c X V v d D t F c 3 T D o W d p b 1 9 h d H V h b C Z x d W 9 0 O y w m c X V v d D t B d W x h X 8 O 6 b H R p b W E m c X V v d D s s J n F 1 b 3 Q 7 Q X V s Y V 9 w Y W x h d n J h J n F 1 b 3 Q 7 L C Z x d W 9 0 O 0 l u w 6 1 j a W 9 f Z X N 0 w 6 F n a W 8 m c X V v d D s s J n F 1 b 3 Q 7 V M O p c m 1 p b m 9 f Z X N 0 w 6 F n a W 8 m c X V v d D s s J n F 1 b 3 Q 7 T G 9 0 Y c O n w 6 N v X 2 1 p b i Z x d W 9 0 O y w m c X V v d D t M b 3 R h w 6 f D o 2 9 f b W F 4 J n F 1 b 3 Q 7 L C Z x d W 9 0 O 0 F s d W 5 v c 1 9 B d G l 2 b 3 M m c X V v d D s s J n F 1 b 3 Q 7 Q X V s Y X N f Z G l h c y Z x d W 9 0 O y w m c X V v d D t B d W x h c 1 9 o b 3 L D o X J p b 1 9 p b s O t Y 2 l v J n F 1 b 3 Q 7 L C Z x d W 9 0 O 0 F 1 b G F z X 2 h v c s O h c m l v X 2 Z p b S Z x d W 9 0 O y w m c X V v d D t I b 3 L D o X J p b 1 9 u w 7 p t Z X J v J n F 1 b 3 Q 7 L C Z x d W 9 0 O 1 R 1 c m 5 v J n F 1 b 3 Q 7 L C Z x d W 9 0 O 1 B l c m Z p b C Z x d W 9 0 O y w m c X V v d D t D d X J z b 1 9 0 a X B v X 3 J l c 3 V t b y Z x d W 9 0 O y w m c X V v d D t Q Z X J m a W x f b n V t Z X J v X 2 F s d W 5 v c y Z x d W 9 0 O 1 0 i I C 8 + P E V u d H J 5 I F R 5 c G U 9 I l J l Y 2 9 2 Z X J 5 V G F y Z 2 V 0 U m 9 3 I i B W Y W x 1 Z T 0 i b D k i I C 8 + P E V u d H J 5 I F R 5 c G U 9 I l F 1 Z X J 5 S U Q i I F Z h b H V l P S J z O W M 2 N T d l N T M t Z T R k N C 0 0 N T U z L T g y N j A t M j Q 5 Y W Y 2 O D N k M W M 1 I i A v P j x F b n R y e S B U e X B l P S J G a W x s T G F z d F V w Z G F 0 Z W Q i I F Z h b H V l P S J k M j A y M i 0 x M i 0 y M F Q w M D o 1 O T o x M C 4 y N j Q z N z Y 2 W i I g L z 4 8 R W 5 0 c n k g V H l w Z T 0 i R m l s b E V y c m 9 y Q 2 9 1 b n Q i I F Z h b H V l P S J s N C I g L z 4 8 R W 5 0 c n k g V H l w Z T 0 i Q W R k Z W R U b 0 R h d G F N b 2 R l b C I g V m F s d W U 9 I m w w I i A v P j x F b n R y e S B U e X B l P S J G a W x s V G 9 E Y X R h T W 9 k Z W x F b m F i b G V k I i B W Y W x 1 Z T 0 i b D A i I C 8 + P E V u d H J 5 I F R 5 c G U 9 I k Z p b G x P Y m p l Y 3 R U e X B l I i B W Y W x 1 Z T 0 i c 1 R h Y m x l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m l z Y W 8 v Q 2 9 s d W 5 h I E N v b m R p Y 2 l v b m F s I E F k a W N p b 2 5 h Z G E u e 1 N F R y w x M X 0 m c X V v d D s s J n F 1 b 3 Q 7 U 2 V j d G l v b j E v V m l z Y W 8 v Q 2 9 s d W 5 h I E N v b m R p Y 2 l v b m F s I E F k a W N p b 2 5 h Z G E y L n t U R V I s M T J 9 J n F 1 b 3 Q 7 L C Z x d W 9 0 O 1 N l Y 3 R p b 2 4 x L 1 Z p c 2 F v L 0 N v b H V u Y S B D b 2 5 k a W N p b 2 5 h b C B B Z G l j a W 9 u Y W R h M y 5 7 U V V B L D E z f S Z x d W 9 0 O y w m c X V v d D t T Z W N 0 a W 9 u M S 9 W a X N h b y 9 D b 2 x 1 b m E g Q 2 9 u Z G l j a W 9 u Y W w g Q W R p Y 2 l v b m F k Y T Q u e 1 F V S S w x N H 0 m c X V v d D s s J n F 1 b 3 Q 7 U 2 V j d G l v b j E v V m l z Y W 8 v Q 2 9 s d W 5 h I E N v b m R p Y 2 l v b m F s I E F k a W N p b 2 5 h Z G E 1 L n t T R V g s M T V 9 J n F 1 b 3 Q 7 L C Z x d W 9 0 O 1 N l Y 3 R p b 2 4 x L 1 Z p c 2 F v L 1 B y Z W V u Y 2 h p Z G 8 g Q W J h a X h v L n t N Y X B h I G R l I F R 1 c m 1 h c y w w f S Z x d W 9 0 O y w m c X V v d D t T Z W N 0 a W 9 u M S 9 W a X N h b y 9 D b 2 x 1 b m E g Q 2 9 u Z G l j a W 9 u Y W w g Q W R p Y 2 l v b m F k Y T E u e 0 N 1 c n N v X 3 R p c G 8 s M T Z 9 J n F 1 b 3 Q 7 L C Z x d W 9 0 O 1 N l Y 3 R p b 2 4 x L 1 Z p c 2 F v L 1 B y Z W V u Y 2 h p Z G 8 g Q W J h a X h v L n t D d X J z b y w x f S Z x d W 9 0 O y w m c X V v d D t T Z W N 0 a W 9 u M S 9 W a X N h b y 9 U a X B v I E F s d G V y Y W R v L n t U d X J t Y S A o U 0 F W K S w y f S Z x d W 9 0 O y w m c X V v d D t T Z W N 0 a W 9 u M S 9 W a X N h b y 9 W Y W x v c i B T d W J z d G l 0 d c O t Z G 8 x L n t F c 3 T D o W d p b 1 9 h d H V h b C w 5 f S Z x d W 9 0 O y w m c X V v d D t T Z W N 0 a W 9 u M S 9 W a X N h b y 9 Q c m V l b m N o a W R v I E F i Y W l 4 b y 5 7 Q 2 9 s d W 1 u N C w 0 f S Z x d W 9 0 O y w m c X V v d D t T Z W N 0 a W 9 u M S 9 W a X N h b y 9 Q c m V l b m N o a W R v I E F i Y W l 4 b y 5 7 Q 2 9 s d W 1 u N S w 1 f S Z x d W 9 0 O y w m c X V v d D t T Z W N 0 a W 9 u M S 9 W a X N h b y 9 Q c m V l b m N o a W R v I E F i Y W l 4 b y 5 7 Q 2 9 s d W 1 u N i w 2 f S Z x d W 9 0 O y w m c X V v d D t T Z W N 0 a W 9 u M S 9 W a X N h b y 9 Q c m V l b m N o a W R v I E F i Y W l 4 b y 5 7 Q 2 9 s d W 1 u N y w 3 f S Z x d W 9 0 O y w m c X V v d D t T Z W N 0 a W 9 u M S 9 W a X N h b y 9 U a X B v I E F s d G V y Y W R v M y 5 7 T G 9 0 Y c O n w 6 N v X 2 1 p b i w x N H 0 m c X V v d D s s J n F 1 b 3 Q 7 U 2 V j d G l v b j E v V m l z Y W 8 v V G l w b y B B b H R l c m F k b z M u e 0 x v d G H D p 8 O j b 1 9 t Y X g s M T V 9 J n F 1 b 3 Q 7 L C Z x d W 9 0 O 1 N l Y 3 R p b 2 4 x L 1 Z p c 2 F v L 1 R p c G 8 g Q W x 0 Z X J h Z G 8 z L n t B b H V u b 3 N f Q X R p d m 9 z L D E 2 f S Z x d W 9 0 O y w m c X V v d D t T Z W N 0 a W 9 u M S 9 W a X N h b y 9 U a X B v I E F s d G V y Y W R v M S 5 7 S G 9 y w 6 F y a W 8 g Z G F z I G F 1 b G F z L j E s M T d 9 J n F 1 b 3 Q 7 L C Z x d W 9 0 O 1 N l Y 3 R p b 2 4 x L 1 Z p c 2 F v L 1 R p c G 8 g Q W x 0 Z X J h Z G 8 y L n t I b 3 L D o X J p b y B k Y X M g Y X V s Y X M u M i 4 x L D E 4 f S Z x d W 9 0 O y w m c X V v d D t T Z W N 0 a W 9 u M S 9 W a X N h b y 9 U a X B v I E F s d G V y Y W R v M y 5 7 Q X V s Y X N f a G 9 y w 6 F y a W 9 f Z m l t L D E 5 f S Z x d W 9 0 O y w m c X V v d D t T Z W N 0 a W 9 u M S 9 W a X N h b y 9 U a X B v I E F s d G V y Y W R v N C 5 7 U H J p b W V p c m 9 z I G N h c m F j d G V y Z X M s M j F 9 J n F 1 b 3 Q 7 L C Z x d W 9 0 O 1 N l Y 3 R p b 2 4 x L 1 Z p c 2 F v L 0 N v b H V u Y S B D b 2 5 k a W N p b 2 5 h b D o g V H V y b m 8 u e 1 R 1 c m 5 v L D I x f S Z x d W 9 0 O y w m c X V v d D t T Z W N 0 a W 9 u M S 9 W a X N h b y 9 Q Z X J z b 2 5 h b G l 6 Y c O n w 6 N v O i B Q Z X J m a W w u e 1 B l c m Z p b C w y M n 0 m c X V v d D s s J n F 1 b 3 Q 7 U 2 V j d G l v b j E v V m l z Y W 8 v V m F s b 3 I g U 3 V i c 3 R p d H X D r W R v L n t D d X J z b 1 9 0 a X B v X 3 J l c 3 V t b y w y M 3 0 m c X V v d D s s J n F 1 b 3 Q 7 U 2 V j d G l v b j E v V m l z Y W 8 v Q 2 9 s d W 5 h I E N v b m R p Y 2 l v b m F s O i B D d X J z b 1 9 0 a X B v L n t Q Z X J z b 2 5 h b G l 6 Y X I s M j R 9 J n F 1 b 3 Q 7 X S w m c X V v d D t D b 2 x 1 b W 5 D b 3 V u d C Z x d W 9 0 O z o y N S w m c X V v d D t L Z X l D b 2 x 1 b W 5 O Y W 1 l c y Z x d W 9 0 O z p b X S w m c X V v d D t D b 2 x 1 b W 5 J Z G V u d G l 0 a W V z J n F 1 b 3 Q 7 O l s m c X V v d D t T Z W N 0 a W 9 u M S 9 W a X N h b y 9 D b 2 x 1 b m E g Q 2 9 u Z G l j a W 9 u Y W w g Q W R p Y 2 l v b m F k Y S 5 7 U 0 V H L D E x f S Z x d W 9 0 O y w m c X V v d D t T Z W N 0 a W 9 u M S 9 W a X N h b y 9 D b 2 x 1 b m E g Q 2 9 u Z G l j a W 9 u Y W w g Q W R p Y 2 l v b m F k Y T I u e 1 R F U i w x M n 0 m c X V v d D s s J n F 1 b 3 Q 7 U 2 V j d G l v b j E v V m l z Y W 8 v Q 2 9 s d W 5 h I E N v b m R p Y 2 l v b m F s I E F k a W N p b 2 5 h Z G E z L n t R V U E s M T N 9 J n F 1 b 3 Q 7 L C Z x d W 9 0 O 1 N l Y 3 R p b 2 4 x L 1 Z p c 2 F v L 0 N v b H V u Y S B D b 2 5 k a W N p b 2 5 h b C B B Z G l j a W 9 u Y W R h N C 5 7 U V V J L D E 0 f S Z x d W 9 0 O y w m c X V v d D t T Z W N 0 a W 9 u M S 9 W a X N h b y 9 D b 2 x 1 b m E g Q 2 9 u Z G l j a W 9 u Y W w g Q W R p Y 2 l v b m F k Y T U u e 1 N F W C w x N X 0 m c X V v d D s s J n F 1 b 3 Q 7 U 2 V j d G l v b j E v V m l z Y W 8 v U H J l Z W 5 j a G l k b y B B Y m F p e G 8 u e 0 1 h c G E g Z G U g V H V y b W F z L D B 9 J n F 1 b 3 Q 7 L C Z x d W 9 0 O 1 N l Y 3 R p b 2 4 x L 1 Z p c 2 F v L 0 N v b H V u Y S B D b 2 5 k a W N p b 2 5 h b C B B Z G l j a W 9 u Y W R h M S 5 7 Q 3 V y c 2 9 f d G l w b y w x N n 0 m c X V v d D s s J n F 1 b 3 Q 7 U 2 V j d G l v b j E v V m l z Y W 8 v U H J l Z W 5 j a G l k b y B B Y m F p e G 8 u e 0 N 1 c n N v L D F 9 J n F 1 b 3 Q 7 L C Z x d W 9 0 O 1 N l Y 3 R p b 2 4 x L 1 Z p c 2 F v L 1 R p c G 8 g Q W x 0 Z X J h Z G 8 u e 1 R 1 c m 1 h I C h T Q V Y p L D J 9 J n F 1 b 3 Q 7 L C Z x d W 9 0 O 1 N l Y 3 R p b 2 4 x L 1 Z p c 2 F v L 1 Z h b G 9 y I F N 1 Y n N 0 a X R 1 w 6 1 k b z E u e 0 V z d M O h Z 2 l v X 2 F 0 d W F s L D l 9 J n F 1 b 3 Q 7 L C Z x d W 9 0 O 1 N l Y 3 R p b 2 4 x L 1 Z p c 2 F v L 1 B y Z W V u Y 2 h p Z G 8 g Q W J h a X h v L n t D b 2 x 1 b W 4 0 L D R 9 J n F 1 b 3 Q 7 L C Z x d W 9 0 O 1 N l Y 3 R p b 2 4 x L 1 Z p c 2 F v L 1 B y Z W V u Y 2 h p Z G 8 g Q W J h a X h v L n t D b 2 x 1 b W 4 1 L D V 9 J n F 1 b 3 Q 7 L C Z x d W 9 0 O 1 N l Y 3 R p b 2 4 x L 1 Z p c 2 F v L 1 B y Z W V u Y 2 h p Z G 8 g Q W J h a X h v L n t D b 2 x 1 b W 4 2 L D Z 9 J n F 1 b 3 Q 7 L C Z x d W 9 0 O 1 N l Y 3 R p b 2 4 x L 1 Z p c 2 F v L 1 B y Z W V u Y 2 h p Z G 8 g Q W J h a X h v L n t D b 2 x 1 b W 4 3 L D d 9 J n F 1 b 3 Q 7 L C Z x d W 9 0 O 1 N l Y 3 R p b 2 4 x L 1 Z p c 2 F v L 1 R p c G 8 g Q W x 0 Z X J h Z G 8 z L n t M b 3 R h w 6 f D o 2 9 f b W l u L D E 0 f S Z x d W 9 0 O y w m c X V v d D t T Z W N 0 a W 9 u M S 9 W a X N h b y 9 U a X B v I E F s d G V y Y W R v M y 5 7 T G 9 0 Y c O n w 6 N v X 2 1 h e C w x N X 0 m c X V v d D s s J n F 1 b 3 Q 7 U 2 V j d G l v b j E v V m l z Y W 8 v V G l w b y B B b H R l c m F k b z M u e 0 F s d W 5 v c 1 9 B d G l 2 b 3 M s M T Z 9 J n F 1 b 3 Q 7 L C Z x d W 9 0 O 1 N l Y 3 R p b 2 4 x L 1 Z p c 2 F v L 1 R p c G 8 g Q W x 0 Z X J h Z G 8 x L n t I b 3 L D o X J p b y B k Y X M g Y X V s Y X M u M S w x N 3 0 m c X V v d D s s J n F 1 b 3 Q 7 U 2 V j d G l v b j E v V m l z Y W 8 v V G l w b y B B b H R l c m F k b z I u e 0 h v c s O h c m l v I G R h c y B h d W x h c y 4 y L j E s M T h 9 J n F 1 b 3 Q 7 L C Z x d W 9 0 O 1 N l Y 3 R p b 2 4 x L 1 Z p c 2 F v L 1 R p c G 8 g Q W x 0 Z X J h Z G 8 z L n t B d W x h c 1 9 o b 3 L D o X J p b 1 9 m a W 0 s M T l 9 J n F 1 b 3 Q 7 L C Z x d W 9 0 O 1 N l Y 3 R p b 2 4 x L 1 Z p c 2 F v L 1 R p c G 8 g Q W x 0 Z X J h Z G 8 0 L n t Q c m l t Z W l y b 3 M g Y 2 F y Y W N 0 Z X J l c y w y M X 0 m c X V v d D s s J n F 1 b 3 Q 7 U 2 V j d G l v b j E v V m l z Y W 8 v Q 2 9 s d W 5 h I E N v b m R p Y 2 l v b m F s O i B U d X J u b y 5 7 V H V y b m 8 s M j F 9 J n F 1 b 3 Q 7 L C Z x d W 9 0 O 1 N l Y 3 R p b 2 4 x L 1 Z p c 2 F v L 1 B l c n N v b m F s a X p h w 6 f D o 2 8 6 I F B l c m Z p b C 5 7 U G V y Z m l s L D I y f S Z x d W 9 0 O y w m c X V v d D t T Z W N 0 a W 9 u M S 9 W a X N h b y 9 W Y W x v c i B T d W J z d G l 0 d c O t Z G 8 u e 0 N 1 c n N v X 3 R p c G 9 f c m V z d W 1 v L D I z f S Z x d W 9 0 O y w m c X V v d D t T Z W N 0 a W 9 u M S 9 W a X N h b y 9 D b 2 x 1 b m E g Q 2 9 u Z G l j a W 9 u Y W w 6 I E N 1 c n N v X 3 R p c G 8 u e 1 B l c n N v b m F s a X p h c i w y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Z p c 2 F v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V m l z Y W 9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M a W 5 o Y X M l M j B Q c m l u Y 2 l w Y W l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c y U y M F J l b m 9 t Z W F k Y X M l M 0 E l M j B N Y X B h J T I w Z G U l M j B U d X J t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U a X B v J T I w Q W x 0 Z X J h Z G 8 l M 0 E l M j B N Y X B h J T I w Z G U l M j B U d X J t Y S U y M C h U Z X h 0 b y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D b 2 x 1 b m E l M j B D b 2 5 k a W N p b 2 5 h b C U y M E F k a W N p b 2 5 h Z G E l M 0 E l M j B l e H R y Y W l y J T I w b m 9 t Z S U y M G R v J T I w Y 3 V y c 2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D b 2 x 1 b m F z J T I w U m V v c m R l b m F k Y X M l M 0 E l M j B p b i V D M y V B R G N p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V y c m 9 z J T I w U m V t b 3 Z p Z G 9 z J T N B J T I w Y 2 9 s d W 5 h J T I w Q 3 V y c 2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Q c m V l b m N o a W R v J T I w Q W J h a X h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R G l 2 a W R p c i U y M E N v b H V u Y S U y M H B v c i U y M E R l b G l t a X R h Z G 9 y J T N B J T I w T W F u d G V y J T I w Y X B l b m F z J T I w b m 9 t Z S U y M G R h J T I w V H V y b W E l M j A o U 0 F W K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N v b H V u Y X M l M j B S Z W 1 v d m l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R G l 2 a W R p c i U y M E N v b H V u Y S U y M H B v c i U y M E R l b G l t a X R h Z G 9 y J T N B J T I w b W F u d G V y J T I w Y X B l b m F z J T I w b y U y M G V z d C V D M y V B M W d p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J T I w Q 2 9 u Z G l j a W 9 u Y W w l M j B B Z G l j a W 9 u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J T I w Q 2 9 u Z G l j a W 9 u Y W w l M j B B Z G l j a W 9 u Y W R h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N v b H V u Y S U y M E N v b m R p Y 2 l v b m F s J T I w Q W R p Y 2 l v b m F k Y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D b 2 x 1 b m E l M j B D b 2 5 k a W N p b 2 5 h b C U y M E F k a W N p b 2 5 h Z G E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J T I w Q 2 9 u Z G l j a W 9 u Y W w l M j B B Z G l j a W 9 u Y W R h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N v b H V u Y X M l M j B S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N v b H V u Y X M l M j B S Z W 5 v b W V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J T I w Q 2 9 u Z G l j a W 9 u Y W w l M j B B Z G l j a W 9 u Y W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N v b H V u Y X M l M j B S Z W 9 y Z G V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D b 2 x 1 b m F z J T I w U m V u b 2 1 l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M a W 5 o Y X M l M j B G a W x 0 c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T G l u a G F z J T I w R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J T I w R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c y U y M F J l b m 9 t Z W F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R G l 2 a W R p c i U y M E N v b H V u Y S U y M H B v c i U y M E R l b G l t a X R h Z G 9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V G l w b y U y M E F s d G V y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R p d m l k a X I l M j B D b 2 x 1 b m E l M j B w b 3 I l M j B E Z W x p b W l 0 Y W R v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U a X B v J T I w Q W x 0 Z X J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c y U y M F J l b m 9 t Z W F k Y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V G l w b y U y M E F s d G V y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x p b m h h c y U y M E Z p b H R y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D b 2 x 1 b m E l M j B E d X B s a W N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S W 4 l Q z M l Q U R j a W 8 l M j B k Y S U y M E h v c m E l M j B D Y W x j d W x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Q c m l t Z W l y b 3 M l M j B D Y X J h Y 3 R l c m V z J T I w S W 5 z Z X J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V G l w b y U y M E F s d G V y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N v b H V u Y X M l M j B S Z W 1 v d m l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c y U y M F J l b m 9 t Z W F k Y X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8 L 0 l 0 Z W 1 Q Y X R o P j w v S X R l b U x v Y 2 F 0 a W 9 u P j x T d G F i b G V F b n R y a W V z P j x F b n R y e S B U e X B l P S J J c 1 B y a X Z h d G U i I F Z h b H V l P S J s M C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Q 2 9 s d W 1 u T m F t Z X M i I F Z h b H V l P S J z W y Z x d W 9 0 O 0 N 1 c n N v X 3 R p c G 8 m c X V v d D s s J n F 1 b 3 Q 7 U G V y Z m l s J n F 1 b 3 Q 7 L C Z x d W 9 0 O 0 x v d G H D p 8 O j b 1 9 t Y X g m c X V v d D s s J n F 1 b 3 Q 7 Q W x 1 b m 9 z X 0 F 0 a X Z v c y Z x d W 9 0 O y w m c X V v d D t E a X N w b 2 5 p Y m l s a W R h Z G U m c X V v d D s s J n F 1 b 3 Q 7 Q W x 1 b m 9 z X 1 B F J n F 1 b 3 Q 7 L C Z x d W 9 0 O 0 F s d W 5 v c 1 9 i b 2 x z a X N 0 Y S Z x d W 9 0 O y w m c X V v d D t O Q V B Q R S Z x d W 9 0 O 1 0 i I C 8 + P E V u d H J 5 I F R 5 c G U 9 I k 5 h d m l n Y X R p b 2 5 T d G V w T m F t Z S I g V m F s d W U 9 I n N O Y X Z l Z 2 H D p 8 O j b y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Y 2 9 2 Z X J 5 V G F y Z 2 V 0 U 2 h l Z X Q i I F Z h b H V l P S J z R G F z a G J v Y X J k I i A v P j x F b n R y e S B U e X B l P S J G a W x s Q 2 9 s d W 1 u V H l w Z X M i I F Z h b H V l P S J z Q U F B R E F 3 Q U d C U U E 9 I i A v P j x F b n R y e S B U e X B l P S J G a W x s T G F z d F V w Z G F 0 Z W Q i I F Z h b H V l P S J k M j A y M i 0 x M i 0 y M F Q w M D o 1 O T o w O S 4 y N T k 4 N j E 2 W i I g L z 4 8 R W 5 0 c n k g V H l w Z T 0 i T G 9 h Z G V k V G 9 B b m F s e X N p c 1 N l c n Z p Y 2 V z I i B W Y W x 1 Z T 0 i b D A i I C 8 + P E V u d H J 5 I F R 5 c G U 9 I l F 1 Z X J 5 S U Q i I F Z h b H V l P S J z N W Y x O D g 3 N 2 Y t Z m N k O C 0 0 Z D R h L W E y Y j M t N m I z M j k 1 O W E z O T A 4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Z X J m a W x f S U N E L 0 N v b H V u Y S B D b 2 5 k a W N p b 2 5 h b C B B Z G l j a W 9 u Y W R h M S 5 7 Q 3 V y c 2 9 f d G l w b y w x N n 0 m c X V v d D s s J n F 1 b 3 Q 7 U 2 V j d G l v b j E v U G V y Z m l s X 0 l D R C 9 Q Z X J z b 2 5 h b G l 6 Y c O n w 6 N v I E F k a W N p b 2 5 h Z G E u e 1 B l c m Z p b C w y M n 0 m c X V v d D s s J n F 1 b 3 Q 7 U 2 V j d G l v b j E v U G V y Z m l s X 0 l D R C 9 U a X B v I E F s d G V y Y W R v M y 5 7 T G 9 0 Y c O n w 6 N v X 2 1 h e C w x N X 0 m c X V v d D s s J n F 1 b 3 Q 7 U 2 V j d G l v b j E v U G V y Z m l s X 0 l D R C 9 U a X B v I E F s d G V y Y W R v M y 5 7 Q W x 1 b m 9 z X 0 F 0 a X Z v c y w x N n 0 m c X V v d D s s J n F 1 b 3 Q 7 U 2 V j d G l v b j E v U G V y Z m l s X 0 l D R C 9 Q Z X J z b 2 5 h b G l 6 Y c O n w 6 N v O i B F Z G l 0 Y X I u e 0 R p c 3 B v b m l i a W x p Z G F k Z S w 0 f S Z x d W 9 0 O y w m c X V v d D t T Z W N 0 a W 9 u M S 9 Q Z X J m a W x f S U N E L 0 x p d G V y Y W w g a W 5 z Z X J p Z G 8 u e 0 F s d W 5 v c 1 9 Q R S w 1 f S Z x d W 9 0 O y w m c X V v d D t T Z W N 0 a W 9 u M S 9 Q Z X J m a W x f S U N E L 1 N 1 Y n R y Y c O n w 6 N v I E l u c 2 V y a W R h L n t B b H V u b 3 N f Y m 9 s c 2 l z d G E s N n 0 m c X V v d D s s J n F 1 b 3 Q 7 U 2 V j d G l v b j E v U G V y Z m l s X 0 l D R C 9 Q Z X J z b 2 5 h b G l 6 Y c O n w 6 N v O i B O Q V B Q R S 5 7 T k F Q U E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U G V y Z m l s X 0 l D R C 9 D b 2 x 1 b m E g Q 2 9 u Z G l j a W 9 u Y W w g Q W R p Y 2 l v b m F k Y T E u e 0 N 1 c n N v X 3 R p c G 8 s M T Z 9 J n F 1 b 3 Q 7 L C Z x d W 9 0 O 1 N l Y 3 R p b 2 4 x L 1 B l c m Z p b F 9 J Q 0 Q v U G V y c 2 9 u Y W x p e m H D p 8 O j b y B B Z G l j a W 9 u Y W R h L n t Q Z X J m a W w s M j J 9 J n F 1 b 3 Q 7 L C Z x d W 9 0 O 1 N l Y 3 R p b 2 4 x L 1 B l c m Z p b F 9 J Q 0 Q v V G l w b y B B b H R l c m F k b z M u e 0 x v d G H D p 8 O j b 1 9 t Y X g s M T V 9 J n F 1 b 3 Q 7 L C Z x d W 9 0 O 1 N l Y 3 R p b 2 4 x L 1 B l c m Z p b F 9 J Q 0 Q v V G l w b y B B b H R l c m F k b z M u e 0 F s d W 5 v c 1 9 B d G l 2 b 3 M s M T Z 9 J n F 1 b 3 Q 7 L C Z x d W 9 0 O 1 N l Y 3 R p b 2 4 x L 1 B l c m Z p b F 9 J Q 0 Q v U G V y c 2 9 u Y W x p e m H D p 8 O j b z o g R W R p d G F y L n t E a X N w b 2 5 p Y m l s a W R h Z G U s N H 0 m c X V v d D s s J n F 1 b 3 Q 7 U 2 V j d G l v b j E v U G V y Z m l s X 0 l D R C 9 M a X R l c m F s I G l u c 2 V y a W R v L n t B b H V u b 3 N f U E U s N X 0 m c X V v d D s s J n F 1 b 3 Q 7 U 2 V j d G l v b j E v U G V y Z m l s X 0 l D R C 9 T d W J 0 c m H D p 8 O j b y B J b n N l c m l k Y S 5 7 Q W x 1 b m 9 z X 2 J v b H N p c 3 R h L D Z 9 J n F 1 b 3 Q 7 L C Z x d W 9 0 O 1 N l Y 3 R p b 2 4 x L 1 B l c m Z p b F 9 J Q 0 Q v U G V y c 2 9 u Y W x p e m H D p 8 O j b z o g T k F Q U E U u e 0 5 B U F B F L D d 9 J n F 1 b 3 Q 7 X S w m c X V v d D t S Z W x h d G l v b n N o a X B J b m Z v J n F 1 b 3 Q 7 O l t d f S I g L z 4 8 R W 5 0 c n k g V H l w Z T 0 i U m V j b 3 Z l c n l U Y X J n Z X R D b 2 x 1 b W 4 i I F Z h b H V l P S J s N y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S Z W N v d m V y e V R h c m d l d F J v d y I g V m F s d W U 9 I m w x O C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G V y Z m l s X z E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W a X N h b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x p b m h h c y U y M F B y a W 5 j a X B h a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F z J T I w U m V u b 2 1 l Y W R h c y U z Q S U y M E 1 h c G E l M j B k Z S U y M F R 1 c m 1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1 R p c G 8 l M j B B b H R l c m F k b y U z Q S U y M E 1 h c G E l M j B k Z S U y M F R 1 c m 1 h J T I w K F R l e H R v K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N v b H V u Y S U y M E N v b m R p Y 2 l v b m F s J T I w Q W R p Y 2 l v b m F k Y S U z Q S U y M G V 4 d H J h a X I l M j B u b 2 1 l J T I w Z G 8 l M j B j d X J z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N v b H V u Y X M l M j B S Z W 9 y Z G V u Y W R h c y U z Q S U y M G l u J U M z J U F E Y 2 l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R X J y b 3 M l M j B S Z W 1 v d m l k b 3 M l M 0 E l M j B j b 2 x 1 b m E l M j B D d X J z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1 B y Z W V u Y 2 h p Z G 8 l M j B B Y m F p e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E a X Z p Z G l y J T I w Q 2 9 s d W 5 h J T I w c G 9 y J T I w R G V s a W 1 p d G F k b 3 I l M 0 E l M j B N Y W 5 0 Z X I l M j B h c G V u Y X M l M j B u b 2 1 l J T I w Z G E l M j B U d X J t Y S U y M C h T Q V Y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Q 2 9 s d W 5 h c y U y M F J l b W 9 2 a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E a X Z p Z G l y J T I w Q 2 9 s d W 5 h J T I w c G 9 y J T I w R G V s a W 1 p d G F k b 3 I l M 0 E l M j B t Y W 5 0 Z X I l M j B h c G V u Y X M l M j B v J T I w Z X N 0 J U M z J U E x Z 2 l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E l M j B D b 2 5 k a W N p b 2 5 h b C U y M E F k a W N p b 2 5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E l M j B D b 2 5 k a W N p b 2 5 h b C U y M E F k a W N p b 2 5 h Z G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Q 2 9 s d W 5 h J T I w Q 2 9 u Z G l j a W 9 u Y W w l M j B B Z G l j a W 9 u Y W R h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N v b H V u Y S U y M E N v b m R p Y 2 l v b m F s J T I w Q W R p Y 2 l v b m F k Y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E l M j B D b 2 5 k a W N p b 2 5 h b C U y M E F k a W N p b 2 5 h Z G E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Q 2 9 s d W 5 h c y U y M F J l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Q 2 9 s d W 5 h c y U y M F J l b m 9 t Z W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E l M j B D b 2 5 k a W N p b 2 5 h b C U y M E F k a W N p b 2 5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Q 2 9 s d W 5 h c y U y M F J l b 3 J k Z W 5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N v b H V u Y X M l M j B S Z W 5 v b W V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x p b m h h c y U y M E Z p b H R y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M a W 5 o Y X M l M j B G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E l M j B E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F z J T I w U m V u b 2 1 l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E a X Z p Z G l y J T I w Q 2 9 s d W 5 h J T I w c G 9 y J T I w R G V s a W 1 p d G F k b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R G l 2 a W R p c i U y M E N v b H V u Y S U y M H B v c i U y M E R l b G l t a X R h Z G 9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1 R p c G 8 l M j B B b H R l c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F z J T I w U m V u b 2 1 l Y W R h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U a X B v J T I w Q W x 0 Z X J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T G l u a G F z J T I w R m l s d H J h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N v b H V u Y S U y M E R 1 c G x p Y 2 F k Y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J b i V D M y V B R G N p b y U y M G R h J T I w S G 9 y Y S U y M E N h b G N 1 b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1 B y a W 1 l a X J v c y U y M E N h c m F j d G V y Z X M l M j B J b n N l c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U a X B v J T I w Q W x 0 Z X J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Q 2 9 s d W 5 h c y U y M F J l b W 9 2 a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F z J T I w U m V u b 2 1 l Y W R h c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M S 9 D b 2 x 1 b m E l M j B D b 2 5 k a W N p b 2 5 h b C U y M E F k a W N p b 2 5 h Z G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U G V y c 2 9 u Y W x p e m E l Q z M l Q T c l Q z M l Q T N v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9 1 d H J h c y U y M E N v b H V u Y X M l M j B S Z W 1 v d m l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z E v Q 2 9 s d W 5 h c y U y M F J l b 3 J k Z W 5 h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1 B l c n N v b m F s a X p h J U M z J U E 3 J U M z J U E z b y U z Q S U y M E V k a X R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0 x p d G V y Y W w l M j B p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1 N 1 Y n R y Y S V D M y V B N y V D M y V B M 2 8 l M j B J b n N l c m l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8 x L 1 B l c n N v b m F s a X p h J U M z J U E 3 J U M z J U E z b y U z Q S U y M E 5 B U F B F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P C 9 J d G V t U G F 0 a D 4 8 L 0 l 0 Z W 1 M b 2 N h d G l v b j 4 8 U 3 R h Y m x l R W 5 0 c m l l c z 4 8 R W 5 0 c n k g V H l w Z T 0 i S X N Q c m l 2 Y X R l I i B W Y W x 1 Z T 0 i b D A i I C 8 + P E V u d H J 5 I F R 5 c G U 9 I l J l Y 2 9 2 Z X J 5 V G F y Z 2 V 0 Q 2 9 s d W 1 u I i B W Y W x 1 Z T 0 i b D M x I i A v P j x F b n R y e S B U e X B l P S J G a W x s R W 5 h Y m x l Z C I g V m F s d W U 9 I m w x I i A v P j x F b n R y e S B U e X B l P S J O Y X Z p Z 2 F 0 a W 9 u U 3 R l c E 5 h b W U i I F Z h b H V l P S J z T m F 2 Z W d h w 6 f D o 2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J l Y 2 9 2 Z X J 5 V G F y Z 2 V 0 U m 9 3 I i B W Y W x 1 Z T 0 i b D Y i I C 8 + P E V u d H J 5 I F R 5 c G U 9 I k Z p b G x T d G F 0 d X M i I F Z h b H V l P S J z Q 2 9 t c G x l d G U i I C 8 + P E V u d H J 5 I F R 5 c G U 9 I k Z p b G x M Y X N 0 V X B k Y X R l Z C I g V m F s d W U 9 I m Q y M D I y L T E y L T I w V D A w O j U 5 O j E w L j I 4 O T Y 5 N j d a I i A v P j x F b n R y e S B U e X B l P S J M b 2 F k Z W R U b 0 F u Y W x 5 c 2 l z U 2 V y d m l j Z X M i I F Z h b H V l P S J s M C I g L z 4 8 R W 5 0 c n k g V H l w Z T 0 i U X V l c n l J R C I g V m F s d W U 9 I n M 3 Z m Y 4 M D g 0 M i 0 4 N D k z L T Q 0 Z T k t O D k 3 Y S 0 z Y j c 4 Y 2 V i M W Z j Z D E i I C 8 + P E V u d H J 5 I F R 5 c G U 9 I k Z p b G x l Z E N v b X B s Z X R l U m V z d W x 0 V G 9 X b 3 J r c 2 h l Z X Q i I F Z h b H V l P S J s M S I g L z 4 8 R W 5 0 c n k g V H l w Z T 0 i U m V j b 3 Z l c n l U Y X J n Z X R T a G V l d C I g V m F s d W U 9 I n N U Y W J f T k F Q U E U i I C 8 + P E V u d H J 5 I F R 5 c G U 9 I k Z p b G x D b 2 x 1 b W 5 O Y W 1 l c y I g V m F s d W U 9 I n N b J n F 1 b 3 Q 7 U 0 V H J n F 1 b 3 Q 7 L C Z x d W 9 0 O 1 R F U i Z x d W 9 0 O y w m c X V v d D t R V U E m c X V v d D s s J n F 1 b 3 Q 7 U V V J J n F 1 b 3 Q 7 L C Z x d W 9 0 O 1 N F W C Z x d W 9 0 O y w m c X V v d D t D d X J z b 1 9 0 a X B v J n F 1 b 3 Q 7 L C Z x d W 9 0 O 0 V z d M O h Z 2 l v X 2 F 0 d W F s J n F 1 b 3 Q 7 L C Z x d W 9 0 O 0 Z y Z X F 1 w 6 p u Y 2 l h J n F 1 b 3 Q 7 L C Z x d W 9 0 O 1 B l c m Z p b C Z x d W 9 0 O y w m c X V v d D t M b 3 R h w 6 f D o 2 9 f b W F 4 J n F 1 b 3 Q 7 L C Z x d W 9 0 O 1 R 1 c m 5 v J n F 1 b 3 Q 7 L C Z x d W 9 0 O 0 F s d W 5 v c 1 9 B d G l 2 b 3 M m c X V v d D s s J n F 1 b 3 Q 7 R G l z c G 9 u a W J p b G l k Y W R l J n F 1 b 3 Q 7 L C Z x d W 9 0 O 0 F s d W 5 v c 1 9 Q R S Z x d W 9 0 O y w m c X V v d D t B b H V u b 3 N f Y m 9 s c 2 l z d G E o V m l z Y W 8 p J n F 1 b 3 Q 7 L C Z x d W 9 0 O 0 5 B U F B F J n F 1 b 3 Q 7 L C Z x d W 9 0 O 1 R 1 c m 1 h X 3 J l c 3 V t b y Z x d W 9 0 O y w m c X V v d D t U d X J t Y V 9 U a X R 1 b G 8 m c X V v d D s s J n F 1 b 3 Q 7 Q W x 1 b m 9 f U G F n d G U m c X V v d D s s J n F 1 b 3 Q 7 R X N 0 w 6 F n a W 9 f b n V t Z X J v J n F 1 b 3 Q 7 L C Z x d W 9 0 O 0 F s d W 5 v c 1 9 C b 2 x z a X N 0 Y X M m c X V v d D s s J n F 1 b 3 Q 7 Q 2 9 u Y 2 x 1 c 8 O j b y Z x d W 9 0 O 1 0 i I C 8 + P E V u d H J 5 I F R 5 c G U 9 I k Z p b G x D b 2 x 1 b W 5 U e X B l c y I g V m F s d W U 9 I n N B Q U F B Q U F B Q U J n W U d B d 0 F E Q U F Z R k F B W U d B Q V l B Q U E 9 P S I g L z 4 8 R W 5 0 c n k g V H l w Z T 0 i R m l s b F R h c m d l d C I g V m F s d W U 9 I n N Q Z X J m a W x f T k F Q U E U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c m Z p b F 9 O Q V B Q R S 9 D b 2 x 1 b m E g Q 2 9 u Z G l j a W 9 u Y W w g Q W R p Y 2 l v b m F k Y S 5 7 U 0 V H L D E x f S Z x d W 9 0 O y w m c X V v d D t T Z W N 0 a W 9 u M S 9 Q Z X J m a W x f T k F Q U E U v Q 2 9 s d W 5 h I E N v b m R p Y 2 l v b m F s I E F k a W N p b 2 5 h Z G E y L n t U R V I s M T J 9 J n F 1 b 3 Q 7 L C Z x d W 9 0 O 1 N l Y 3 R p b 2 4 x L 1 B l c m Z p b F 9 O Q V B Q R S 9 D b 2 x 1 b m E g Q 2 9 u Z G l j a W 9 u Y W w g Q W R p Y 2 l v b m F k Y T M u e 1 F V Q S w x M 3 0 m c X V v d D s s J n F 1 b 3 Q 7 U 2 V j d G l v b j E v U G V y Z m l s X 0 5 B U F B F L 0 N v b H V u Y S B D b 2 5 k a W N p b 2 5 h b C B B Z G l j a W 9 u Y W R h N C 5 7 U V V J L D E 0 f S Z x d W 9 0 O y w m c X V v d D t T Z W N 0 a W 9 u M S 9 Q Z X J m a W x f T k F Q U E U v Q 2 9 s d W 5 h I E N v b m R p Y 2 l v b m F s I E F k a W N p b 2 5 h Z G E 1 L n t T R V g s M T V 9 J n F 1 b 3 Q 7 L C Z x d W 9 0 O 1 N l Y 3 R p b 2 4 x L 1 B l c m Z p b F 9 O Q V B Q R S 9 D b 2 x 1 b m E g Q 2 9 u Z G l j a W 9 u Y W w g Q W R p Y 2 l v b m F k Y T E u e 0 N 1 c n N v X 3 R p c G 8 s M T Z 9 J n F 1 b 3 Q 7 L C Z x d W 9 0 O 1 N l Y 3 R p b 2 4 x L 1 B l c m Z p b F 9 O Q V B Q R S 9 U a X B v I E F s d G V y Y W R v L n t D b 2 x 1 b W 4 z L j E s M 3 0 m c X V v d D s s J n F 1 b 3 Q 7 U 2 V j d G l v b j E v U G V y Z m l s X 0 5 B U F B F L 1 Z h b G 9 y I F N 1 Y n N 0 a X R 1 w 6 1 k b z E u e 0 Z y Z X F 1 w 6 p u Y 2 l h L D d 9 J n F 1 b 3 Q 7 L C Z x d W 9 0 O 1 N l Y 3 R p b 2 4 x L 1 B l c m Z p b F 9 O Q V B Q R S 9 U a X B v I E F s d G V y Y W R v N S 5 7 U G V y Z m l s L j I s O X 0 m c X V v d D s s J n F 1 b 3 Q 7 U 2 V j d G l v b j E v U G V y Z m l s X 0 5 B U F B F L 1 R p c G 8 g Q W x 0 Z X J h Z G 8 z L n t M b 3 R h w 6 f D o 2 9 f b W F 4 L D E 1 f S Z x d W 9 0 O y w m c X V v d D t T Z W N 0 a W 9 u M S 9 Q Z X J m a W x f T k F Q U E U v Q 2 9 s d W 5 h I E N v b m R p Y 2 l v b m F s O i B w Z X J p b 2 R v X F w v d H V y b m 8 u e 1 R 1 c m 5 v L D I x f S Z x d W 9 0 O y w m c X V v d D t T Z W N 0 a W 9 u M S 9 Q Z X J m a W x f T k F Q U E U v V G l w b y B B b H R l c m F k b z M u e 0 F s d W 5 v c 1 9 B d G l 2 b 3 M s M T Z 9 J n F 1 b 3 Q 7 L C Z x d W 9 0 O 1 N l Y 3 R p b 2 4 x L 1 B l c m Z p b F 9 O Q V B Q R S 9 Q Z X J z b 2 5 h b G l 6 Y c O n w 6 N v O i B F Z G l 0 Y X I u e 0 R p c 3 B v b m l i a W x p Z G F k Z S w x M n 0 m c X V v d D s s J n F 1 b 3 Q 7 U 2 V j d G l v b j E v U G V y Z m l s X 0 5 B U F B F L 0 x p d G V y Y W w g a W 5 z Z X J p Z G 8 u e 0 F s d W 5 v c 1 9 Q R S w x M 3 0 m c X V v d D s s J n F 1 b 3 Q 7 U 2 V j d G l v b j E v U G V y Z m l s X 0 5 B U F B F L 1 N 1 Y n R y Y c O n w 6 N v I E l u c 2 V y a W R h L n t B b H V u b 3 N f Y m 9 s c 2 l z d G E s M T R 9 J n F 1 b 3 Q 7 L C Z x d W 9 0 O 1 N l Y 3 R p b 2 4 x L 1 B l c m Z p b F 9 O Q V B Q R S 9 Q Z X J z b 2 5 h b G l 6 Y c O n w 6 N v O i B O Q V B Q R S 5 7 T k F Q U E U s M T V 9 J n F 1 b 3 Q 7 L C Z x d W 9 0 O 1 N l Y 3 R p b 2 4 x L 1 B l c m Z p b F 9 O Q V B Q R S 9 U Z X h 0 b y B J b n N l c m l k b y B F b n R y Z S B v c y B E Z W x p b W l 0 Y W R v c m V z L n t U d X J t Y V 9 y Z X N 1 b W 8 s M T d 9 J n F 1 b 3 Q 7 L C Z x d W 9 0 O 1 N l Y 3 R p b 2 4 x L 1 B l c m Z p b F 9 O Q V B Q R S 9 D b 2 x v Y 2 F y I E N h Z G E g U G F s Y X Z y Y S B F b S B N Y W n D u n N j d W x h L n t U d X J t Y V 9 U a X R 1 b G 8 s M T d 9 J n F 1 b 3 Q 7 L C Z x d W 9 0 O 1 N l Y 3 R p b 2 4 x L 1 B l c m Z p b F 9 O Q V B Q R S 9 Q Z X J z b 2 5 h b G l 6 Y c O n w 6 N v I E F k a W N p b 2 5 h Z G E y L n t B b H V u b 1 9 Q Y W d 0 Z S w y M H 0 m c X V v d D s s J n F 1 b 3 Q 7 U 2 V j d G l v b j E v U G V y Z m l s X 0 5 B U F B F L 1 Z h b G 9 y I F N 1 Y n N 0 a X R 1 w 6 1 k b y 5 7 R X N 0 w 6 F n a W 9 f b n V t Z X J v L D E 4 f S Z x d W 9 0 O y w m c X V v d D t T Z W N 0 a W 9 u M S 9 Q Z X J m a W x f T k F Q U E U v Q 2 9 s d W 5 h I E N v b m R p Y 2 l v b m F s O i B C b 2 x z a X N 0 Y X M u e 0 F s d W 5 v c 1 9 C b 2 x z a X N 0 Y X M s M T l 9 J n F 1 b 3 Q 7 L C Z x d W 9 0 O 1 N l Y 3 R p b 2 4 x L 1 B l c m Z p b F 9 O Q V B Q R S 9 D b 2 x 1 b m E g Q 2 9 u Z G l j a W 9 u Y W w 6 I E N v b m N s d X P D o 2 8 u e 0 N v b m N s d X P D o 2 8 s M j F 9 J n F 1 b 3 Q 7 X S w m c X V v d D t D b 2 x 1 b W 5 D b 3 V u d C Z x d W 9 0 O z o y M i w m c X V v d D t L Z X l D b 2 x 1 b W 5 O Y W 1 l c y Z x d W 9 0 O z p b X S w m c X V v d D t D b 2 x 1 b W 5 J Z G V u d G l 0 a W V z J n F 1 b 3 Q 7 O l s m c X V v d D t T Z W N 0 a W 9 u M S 9 Q Z X J m a W x f T k F Q U E U v Q 2 9 s d W 5 h I E N v b m R p Y 2 l v b m F s I E F k a W N p b 2 5 h Z G E u e 1 N F R y w x M X 0 m c X V v d D s s J n F 1 b 3 Q 7 U 2 V j d G l v b j E v U G V y Z m l s X 0 5 B U F B F L 0 N v b H V u Y S B D b 2 5 k a W N p b 2 5 h b C B B Z G l j a W 9 u Y W R h M i 5 7 V E V S L D E y f S Z x d W 9 0 O y w m c X V v d D t T Z W N 0 a W 9 u M S 9 Q Z X J m a W x f T k F Q U E U v Q 2 9 s d W 5 h I E N v b m R p Y 2 l v b m F s I E F k a W N p b 2 5 h Z G E z L n t R V U E s M T N 9 J n F 1 b 3 Q 7 L C Z x d W 9 0 O 1 N l Y 3 R p b 2 4 x L 1 B l c m Z p b F 9 O Q V B Q R S 9 D b 2 x 1 b m E g Q 2 9 u Z G l j a W 9 u Y W w g Q W R p Y 2 l v b m F k Y T Q u e 1 F V S S w x N H 0 m c X V v d D s s J n F 1 b 3 Q 7 U 2 V j d G l v b j E v U G V y Z m l s X 0 5 B U F B F L 0 N v b H V u Y S B D b 2 5 k a W N p b 2 5 h b C B B Z G l j a W 9 u Y W R h N S 5 7 U 0 V Y L D E 1 f S Z x d W 9 0 O y w m c X V v d D t T Z W N 0 a W 9 u M S 9 Q Z X J m a W x f T k F Q U E U v Q 2 9 s d W 5 h I E N v b m R p Y 2 l v b m F s I E F k a W N p b 2 5 h Z G E x L n t D d X J z b 1 9 0 a X B v L D E 2 f S Z x d W 9 0 O y w m c X V v d D t T Z W N 0 a W 9 u M S 9 Q Z X J m a W x f T k F Q U E U v V G l w b y B B b H R l c m F k b y 5 7 Q 2 9 s d W 1 u M y 4 x L D N 9 J n F 1 b 3 Q 7 L C Z x d W 9 0 O 1 N l Y 3 R p b 2 4 x L 1 B l c m Z p b F 9 O Q V B Q R S 9 W Y W x v c i B T d W J z d G l 0 d c O t Z G 8 x L n t G c m V x d c O q b m N p Y S w 3 f S Z x d W 9 0 O y w m c X V v d D t T Z W N 0 a W 9 u M S 9 Q Z X J m a W x f T k F Q U E U v V G l w b y B B b H R l c m F k b z U u e 1 B l c m Z p b C 4 y L D l 9 J n F 1 b 3 Q 7 L C Z x d W 9 0 O 1 N l Y 3 R p b 2 4 x L 1 B l c m Z p b F 9 O Q V B Q R S 9 U a X B v I E F s d G V y Y W R v M y 5 7 T G 9 0 Y c O n w 6 N v X 2 1 h e C w x N X 0 m c X V v d D s s J n F 1 b 3 Q 7 U 2 V j d G l v b j E v U G V y Z m l s X 0 5 B U F B F L 0 N v b H V u Y S B D b 2 5 k a W N p b 2 5 h b D o g c G V y a W 9 k b 1 x c L 3 R 1 c m 5 v L n t U d X J u b y w y M X 0 m c X V v d D s s J n F 1 b 3 Q 7 U 2 V j d G l v b j E v U G V y Z m l s X 0 5 B U F B F L 1 R p c G 8 g Q W x 0 Z X J h Z G 8 z L n t B b H V u b 3 N f Q X R p d m 9 z L D E 2 f S Z x d W 9 0 O y w m c X V v d D t T Z W N 0 a W 9 u M S 9 Q Z X J m a W x f T k F Q U E U v U G V y c 2 9 u Y W x p e m H D p 8 O j b z o g R W R p d G F y L n t E a X N w b 2 5 p Y m l s a W R h Z G U s M T J 9 J n F 1 b 3 Q 7 L C Z x d W 9 0 O 1 N l Y 3 R p b 2 4 x L 1 B l c m Z p b F 9 O Q V B Q R S 9 M a X R l c m F s I G l u c 2 V y a W R v L n t B b H V u b 3 N f U E U s M T N 9 J n F 1 b 3 Q 7 L C Z x d W 9 0 O 1 N l Y 3 R p b 2 4 x L 1 B l c m Z p b F 9 O Q V B Q R S 9 T d W J 0 c m H D p 8 O j b y B J b n N l c m l k Y S 5 7 Q W x 1 b m 9 z X 2 J v b H N p c 3 R h L D E 0 f S Z x d W 9 0 O y w m c X V v d D t T Z W N 0 a W 9 u M S 9 Q Z X J m a W x f T k F Q U E U v U G V y c 2 9 u Y W x p e m H D p 8 O j b z o g T k F Q U E U u e 0 5 B U F B F L D E 1 f S Z x d W 9 0 O y w m c X V v d D t T Z W N 0 a W 9 u M S 9 Q Z X J m a W x f T k F Q U E U v V G V 4 d G 8 g S W 5 z Z X J p Z G 8 g R W 5 0 c m U g b 3 M g R G V s a W 1 p d G F k b 3 J l c y 5 7 V H V y b W F f c m V z d W 1 v L D E 3 f S Z x d W 9 0 O y w m c X V v d D t T Z W N 0 a W 9 u M S 9 Q Z X J m a W x f T k F Q U E U v Q 2 9 s b 2 N h c i B D Y W R h I F B h b G F 2 c m E g R W 0 g T W F p w 7 p z Y 3 V s Y S 5 7 V H V y b W F f V G l 0 d W x v L D E 3 f S Z x d W 9 0 O y w m c X V v d D t T Z W N 0 a W 9 u M S 9 Q Z X J m a W x f T k F Q U E U v U G V y c 2 9 u Y W x p e m H D p 8 O j b y B B Z G l j a W 9 u Y W R h M i 5 7 Q W x 1 b m 9 f U G F n d G U s M j B 9 J n F 1 b 3 Q 7 L C Z x d W 9 0 O 1 N l Y 3 R p b 2 4 x L 1 B l c m Z p b F 9 O Q V B Q R S 9 W Y W x v c i B T d W J z d G l 0 d c O t Z G 8 u e 0 V z d M O h Z 2 l v X 2 5 1 b W V y b y w x O H 0 m c X V v d D s s J n F 1 b 3 Q 7 U 2 V j d G l v b j E v U G V y Z m l s X 0 5 B U F B F L 0 N v b H V u Y S B D b 2 5 k a W N p b 2 5 h b D o g Q m 9 s c 2 l z d G F z L n t B b H V u b 3 N f Q m 9 s c 2 l z d G F z L D E 5 f S Z x d W 9 0 O y w m c X V v d D t T Z W N 0 a W 9 u M S 9 Q Z X J m a W x f T k F Q U E U v Q 2 9 s d W 5 h I E N v b m R p Y 2 l v b m F s O i B D b 2 5 j b H V z w 6 N v L n t D b 2 5 j b H V z w 6 N v L D I x f S Z x d W 9 0 O 1 0 s J n F 1 b 3 Q 7 U m V s Y X R p b 2 5 z a G l w S W 5 m b y Z x d W 9 0 O z p b X X 0 i I C 8 + P E V u d H J 5 I F R 5 c G U 9 I k Z p b G x U b 0 R h d G F N b 2 R l b E V u Y W J s Z W Q i I F Z h b H V l P S J s M C I g L z 4 8 R W 5 0 c n k g V H l w Z T 0 i R m l s b E 9 i a m V j d F R 5 c G U i I F Z h b H V l P S J z V G F i b G U i I C 8 + P E V u d H J 5 I F R 5 c G U 9 I k Z p b G x D b 3 V u d C I g V m F s d W U 9 I m w z N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l c m Z p b F 9 O Q V B Q R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W a X N h b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M a W 5 o Y X M l M j B Q c m l u Y 2 l w Y W l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X M l M j B S Z W 5 v b W V h Z G F z J T N B J T I w T W F w Y S U y M G R l J T I w V H V y b W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1 R p c G 8 l M j B B b H R l c m F k b y U z Q S U y M E 1 h c G E l M j B k Z S U y M F R 1 c m 1 h J T I w K F R l e H R v K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D b 2 x 1 b m E l M j B D b 2 5 k a W N p b 2 5 h b C U y M E F k a W N p b 2 5 h Z G E l M 0 E l M j B l e H R y Y W l y J T I w b m 9 t Z S U y M G R v J T I w Y 3 V y c 2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c y U y M F J l b 3 J k Z W 5 h Z G F z J T N B J T I w a W 4 l Q z M l Q U R j a W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R X J y b 3 M l M j B S Z W 1 v d m l k b 3 M l M 0 E l M j B j b 2 x 1 b m E l M j B D d X J z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Q c m V l b m N o a W R v J T I w Q W J h a X h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R p d m l k a X I l M j B D b 2 x 1 b m E l M j B w b 3 I l M j B E Z W x p b W l 0 Y W R v c i U z Q S U y M E 1 h b n R l c i U y M G F w Z W 5 h c y U y M G 5 v b W U l M j B k Y S U y M F R 1 c m 1 h J T I w K F N B V i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c y U y M F J l b W 9 2 a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R G l 2 a W R p c i U y M E N v b H V u Y S U y M H B v c i U y M E R l b G l t a X R h Z G 9 y J T N B J T I w b W F u d G V y J T I w Y X B l b m F z J T I w b y U y M G V z d C V D M y V B M W d p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S U y M E N v b m R p Y 2 l v b m F s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D b 2 x 1 b m E l M j B D b 2 5 k a W N p b 2 5 h b C U y M E F k a W N p b 2 5 h Z G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S U y M E N v b m R p Y 2 l v b m F s J T I w Q W R p Y 2 l v b m F k Y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J T I w Q 2 9 u Z G l j a W 9 u Y W w l M j B B Z G l j a W 9 u Y W R h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D b 2 x 1 b m E l M j B D b 2 5 k a W N p b 2 5 h b C U y M E F k a W N p b 2 5 h Z G E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X M l M j B S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D b 2 x 1 b m F z J T I w U m V u b 2 1 l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D b 2 x 1 b m E l M j B D b 2 5 k a W N p b 2 5 h b C U y M E F k a W N p b 2 5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X M l M j B S Z W 9 y Z G V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c y U y M F J l b m 9 t Z W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x p b m h h c y U y M E Z p b H R y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T G l u a G F z J T I w R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S U y M E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D b 2 x 1 b m F z J T I w U m V u b 2 1 l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R G l 2 a W R p c i U y M E N v b H V u Y S U y M H B v c i U y M E R l b G l t a X R h Z G 9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1 R p c G 8 l M j B B b H R l c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R G l 2 a W R p c i U y M E N v b H V u Y S U y M H B v c i U y M E R l b G l t a X R h Z G 9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U a X B v J T I w Q W x 0 Z X J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X M l M j B S Z W 5 v b W V h Z G F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U a X B v J T I w Q W x 0 Z X J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x p b m h h c y U y M E Z p b H R y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J T I w R H V w b G l j Y W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J b i V D M y V B R G N p b y U y M G R h J T I w S G 9 y Y S U y M E N h b G N 1 b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Q c m l t Z W l y b 3 M l M j B D Y X J h Y 3 R l c m V z J T I w S W 5 z Z X J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1 R p c G 8 l M j B B b H R l c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c y U y M F J l b W 9 2 a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c y U y M F J l b m 9 t Z W F k Y X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1 B l c n N v b m F s a X p h J U M z J U E 3 J U M z J U E z b y U y M E F k a W N p b 2 5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c y U y M F J l b 3 J k Z W 5 h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Q Z X J z b 2 5 h b G l 6 Y S V D M y V B N y V D M y V B M 2 8 l M 0 E l M j B F Z G l 0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T G l 0 Z X J h b C U y M G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1 N 1 Y n R y Y S V D M y V B N y V D M y V B M 2 8 l M j B J b n N l c m l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Q Z X J z b 2 5 h b G l 6 Y S V D M y V B N y V D M y V B M 2 8 l M 0 E l M j B O Q V B Q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M a W 5 o Y X M l M j B G a W x 0 c m F k Y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T G l u a G F z J T I w R m l s d H J h Z G F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M a W 5 o Y X M l M j B G a W x 0 c m F k Y X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S U y M E N v b m R p Y 2 l v b m F s J T N B J T I w c G V y a W 9 k b y U y R n R 1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l t c G 9 y d G F y J T I w Q 2 9 s d W 5 h c y U y M F R h Y l 9 W a X N h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N v b H V u Y S U y M E R 1 c G x p Y 2 F k Y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V G l w b y U y M E F s d G V y Y W R v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D b 2 x 1 b m F z J T I w U m V u b 2 1 l Y W R h c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R G l 2 a W R p c i U y M E N v b H V u Y S U z Q S U y M E Z y Z X F 1 J U M z J U F B b m N p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M a W 5 o Y X M l M j B G a W x 0 c m F k Y X M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V m F s b 3 I l M j B T d W J z d G l 0 d S V D M y V B R G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Y W 8 v Q 2 9 s d W 5 h c y U y M F J l b m 9 t Z W F k Y X M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1 R l e H R v J T I w S W 5 z Z X J p Z G 8 l M j B F b n R y Z S U y M G 9 z J T I w R G V s a W 1 p d G F k b 3 J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U Z X h 0 b y U y M E l u c 2 V y a W R v J T I w R W 5 0 c m U l M j B v c y U y M E R l b G l t a X R h Z G 9 y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1 B l c n N v b m F s a X p h J U M z J U E 3 J U M z J U E z b y U y M E F k a W N p b 2 5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X M l M j B S Z W 1 v d m l k Y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S U y M E R 1 c G x p Y 2 F k Y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V m F s b 3 I l M j B T d W J z d G l 0 d S V D M y V B R G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1 Z h b G 9 y J T I w U 3 V i c 3 R p d H U l Q z M l Q U R k b y U z Q S U y M E Z y Z X E l M j B h d W x h c y U y M C h D Y W x s Y W 4 l M j B U d X J t Y S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V m F s b 3 I l M j B T d W J z d G l 0 d S V D M y V B R G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F v L 0 N v b H V u Y S U y M E N v b m R p Y 2 l v b m F s J T N B J T I w V H V y b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Q Z X J z b 2 5 h b G l 6 Y S V D M y V B N y V D M y V B M 2 8 l M 0 E l M j B Q Z X J m a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D b 2 x 1 b m E l M j B D b 2 5 k a W N p b 2 5 h b C U z Q S U y M E N 1 c n N v X 3 R p c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h b y 9 W Y W x v c i U y M F N 1 Y n N 0 a X R 1 J U M z J U F E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X M l M j B S Z W 5 v b W V h Z G F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D b 2 x 1 b m E l M j B D b 2 5 k a W N p b 2 5 h b C U z Q S U y M E J v b H N p c 3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Q Z X J z b 2 5 h b G l 6 Y S V D M y V B N y V D M y V B M 2 8 l M j B B Z G l j a W 9 u Y W R h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m Z p b F 9 O Q V B Q R S 9 D b 2 x v Y 2 F y J T I w Q 2 F k Y S U y M F B h b G F 2 c m E l M j B F b S U y M E 1 h a S V D M y V C Q X N j d W x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Z m l s X 0 5 B U F B F L 0 N v b H V u Y X M l M j B S Z W 9 y Z G V u Y W R h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m a W x f T k F Q U E U v Q 2 9 s d W 5 h J T I w Q 2 9 u Z G l j a W 9 u Y W w l M 0 E l M j B D b 2 5 j b H V z J U M z J U E z b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I s v i L 8 L Z t S 5 C K / u H x 6 1 a n A A A A A A I A A A A A A B B m A A A A A Q A A I A A A A G d J C a A 7 L p L G H D 2 2 9 K p 2 U k s J a x Z u X T 0 V T Z 2 r M c N Z h 5 q p A A A A A A 6 A A A A A A g A A I A A A A B 3 s w L X N 7 b b I F t g 3 6 V X / 3 1 I s A 5 b i p Y M 9 y N D B J d P 7 N z M Q U A A A A A / o 0 + h d B b i m L E h g T k c p 8 T E t 3 a + 0 E t W O D H v m B 7 N y V l J p w Z P d Y W Y j 4 W l 1 w u A e A O v C m h R C / t 0 u U F s M 3 w Z J W E U o H U p a u O b 2 t s r F V B S C l 2 8 4 k w o c Q A A A A O A D S I x 2 b U T 1 g s j e t + I C i K 6 7 f d O y Q 9 E I o P 6 C P 9 i 2 L W o 5 Y g s V 0 r Q z t Z A C Y u G O u 8 D o Y 1 Y K G Z C P g q j n + N t t j M U i a d o = < / D a t a M a s h u p > 
</file>

<file path=customXml/itemProps1.xml><?xml version="1.0" encoding="utf-8"?>
<ds:datastoreItem xmlns:ds="http://schemas.openxmlformats.org/officeDocument/2006/customXml" ds:itemID="{719EFA82-03F2-47E2-AC83-F5ADA08549E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7</vt:i4>
      </vt:variant>
    </vt:vector>
  </HeadingPairs>
  <TitlesOfParts>
    <vt:vector size="7" baseType="lpstr">
      <vt:lpstr>Tab_Disponibilidade</vt:lpstr>
      <vt:lpstr>Tab_NAPPE</vt:lpstr>
      <vt:lpstr>Parorama_Geral</vt:lpstr>
      <vt:lpstr>Análise_Turma</vt:lpstr>
      <vt:lpstr>Apoio</vt:lpstr>
      <vt:lpstr>Conclusao</vt:lpstr>
      <vt:lpstr>Visão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cissi</dc:creator>
  <cp:lastModifiedBy>cissi</cp:lastModifiedBy>
  <dcterms:created xsi:type="dcterms:W3CDTF">2022-12-09T18:24:26Z</dcterms:created>
  <dcterms:modified xsi:type="dcterms:W3CDTF">2022-12-20T01:41:01Z</dcterms:modified>
</cp:coreProperties>
</file>